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365" windowWidth="14805" windowHeight="6750" activeTab="4"/>
  </bookViews>
  <sheets>
    <sheet name="баланс " sheetId="12" r:id="rId1"/>
    <sheet name="отчет о дох " sheetId="11" r:id="rId2"/>
    <sheet name="дв денег" sheetId="5" r:id="rId3"/>
    <sheet name="соб капит" sheetId="7" r:id="rId4"/>
    <sheet name="ОС в пояснительную" sheetId="17" r:id="rId5"/>
  </sheets>
  <calcPr calcId="125725"/>
</workbook>
</file>

<file path=xl/calcChain.xml><?xml version="1.0" encoding="utf-8"?>
<calcChain xmlns="http://schemas.openxmlformats.org/spreadsheetml/2006/main">
  <c r="G4" i="17"/>
  <c r="E12"/>
  <c r="D30" i="5" l="1"/>
  <c r="D24"/>
  <c r="E30"/>
  <c r="E24"/>
  <c r="D29"/>
  <c r="E29"/>
  <c r="D26"/>
  <c r="E26"/>
  <c r="G12" i="17" l="1"/>
  <c r="D12"/>
  <c r="C12"/>
  <c r="G15" i="7"/>
  <c r="G46" s="1"/>
  <c r="G48" s="1"/>
  <c r="G18"/>
  <c r="D22" i="5"/>
  <c r="E22"/>
  <c r="F15" i="7"/>
  <c r="F46" s="1"/>
  <c r="D19" i="11"/>
  <c r="I70" i="12"/>
  <c r="C31" i="7"/>
  <c r="H70" i="12"/>
  <c r="I47" i="7" l="1"/>
  <c r="H11" i="17"/>
  <c r="H10"/>
  <c r="F14"/>
  <c r="B9"/>
  <c r="B14" s="1"/>
  <c r="F7"/>
  <c r="F15" s="1"/>
  <c r="E7"/>
  <c r="E14" s="1"/>
  <c r="E15" s="1"/>
  <c r="D7"/>
  <c r="D15" s="1"/>
  <c r="D14" s="1"/>
  <c r="C7"/>
  <c r="C14" s="1"/>
  <c r="C15" s="1"/>
  <c r="B7"/>
  <c r="B15" s="1"/>
  <c r="H6"/>
  <c r="H5"/>
  <c r="H4"/>
  <c r="G7"/>
  <c r="G15" s="1"/>
  <c r="G14" s="1"/>
  <c r="H7" l="1"/>
  <c r="H12"/>
  <c r="H9"/>
  <c r="H15" l="1"/>
  <c r="H14" s="1"/>
  <c r="G62" i="7"/>
  <c r="D62" l="1"/>
  <c r="E62"/>
  <c r="F62"/>
  <c r="H62"/>
  <c r="I62"/>
  <c r="C62"/>
  <c r="D51"/>
  <c r="E51"/>
  <c r="F51"/>
  <c r="G51"/>
  <c r="H51"/>
  <c r="I51"/>
  <c r="C51"/>
  <c r="D31"/>
  <c r="E31"/>
  <c r="F31"/>
  <c r="G31"/>
  <c r="H31"/>
  <c r="I31"/>
  <c r="I75" i="12" l="1"/>
  <c r="I77" s="1"/>
  <c r="H75"/>
  <c r="H77" s="1"/>
  <c r="I68"/>
  <c r="H68"/>
  <c r="I58"/>
  <c r="H58"/>
  <c r="H45"/>
  <c r="I45"/>
  <c r="H28"/>
  <c r="H78" l="1"/>
  <c r="H46"/>
  <c r="I28"/>
  <c r="I46" s="1"/>
  <c r="I78"/>
  <c r="D14" i="11"/>
  <c r="C19"/>
  <c r="C25" s="1"/>
  <c r="C27" s="1"/>
  <c r="C29" s="1"/>
  <c r="C45" s="1"/>
  <c r="C14" l="1"/>
  <c r="D25"/>
  <c r="D27" s="1"/>
  <c r="D29" s="1"/>
  <c r="D45" s="1"/>
  <c r="D14" i="5" l="1"/>
  <c r="D31" s="1"/>
  <c r="E46"/>
  <c r="I50" i="7"/>
  <c r="F48"/>
  <c r="I19"/>
  <c r="I16"/>
  <c r="E67" i="5"/>
  <c r="D67"/>
  <c r="E61"/>
  <c r="D61"/>
  <c r="D46"/>
  <c r="E33"/>
  <c r="D33"/>
  <c r="E14"/>
  <c r="E74" l="1"/>
  <c r="E59"/>
  <c r="D59"/>
  <c r="F77" i="7"/>
  <c r="I49"/>
  <c r="D74" i="5"/>
  <c r="D76" l="1"/>
  <c r="G77" i="7"/>
  <c r="I18"/>
  <c r="E76" i="5"/>
  <c r="E78" s="1"/>
  <c r="D77" s="1"/>
  <c r="D78" l="1"/>
  <c r="I17" i="7"/>
  <c r="C15"/>
  <c r="I15" s="1"/>
  <c r="C46"/>
  <c r="I46" s="1"/>
  <c r="I48" s="1"/>
  <c r="C48" l="1"/>
  <c r="C77" s="1"/>
  <c r="I77" s="1"/>
</calcChain>
</file>

<file path=xl/sharedStrings.xml><?xml version="1.0" encoding="utf-8"?>
<sst xmlns="http://schemas.openxmlformats.org/spreadsheetml/2006/main" count="496" uniqueCount="369">
  <si>
    <t>Форма</t>
  </si>
  <si>
    <t>БУХГАЛТЕРСКИЙ БАЛАНС</t>
  </si>
  <si>
    <t xml:space="preserve"> тыс.тенге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</si>
  <si>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</si>
  <si>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</si>
  <si>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</si>
  <si>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</si>
  <si>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</si>
  <si>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</si>
  <si>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</si>
  <si>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</si>
  <si>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</si>
  <si>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</si>
  <si>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</si>
  <si>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</si>
  <si>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</si>
  <si>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</si>
  <si>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</si>
  <si>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</si>
  <si>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</si>
  <si>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</si>
  <si>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</si>
  <si>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</si>
  <si>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</si>
  <si>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</si>
  <si>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</si>
  <si>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</si>
  <si>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</si>
  <si>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</si>
  <si>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</si>
  <si>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</si>
  <si>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</si>
  <si>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</si>
  <si>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</si>
  <si>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</si>
  <si>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</si>
  <si>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</si>
  <si>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</si>
  <si>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</si>
  <si>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</si>
  <si>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</si>
  <si>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</si>
  <si>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</si>
  <si>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</si>
  <si>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</si>
  <si>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</si>
  <si>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</si>
  <si>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</si>
  <si>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</si>
  <si>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</si>
  <si>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</si>
  <si>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</si>
  <si>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</si>
  <si>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</si>
  <si>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</si>
  <si>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</si>
  <si>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</si>
  <si>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</si>
  <si>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</si>
  <si>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</si>
  <si>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</si>
  <si>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(фамилия, имя, отчество)</t>
  </si>
  <si>
    <t>Главный бухгалтер</t>
  </si>
  <si>
    <t>(подпись)</t>
  </si>
  <si>
    <t>М.П.</t>
  </si>
  <si>
    <t xml:space="preserve">Текущие налоговые обязательства по подоходному налогу </t>
  </si>
  <si>
    <t>ПРИЛОЖЕНИЕ 3</t>
  </si>
  <si>
    <t xml:space="preserve">к приказу Министра финансов </t>
  </si>
  <si>
    <t>Республики Казахстан</t>
  </si>
  <si>
    <t>от 20 августа 2010 года № 422</t>
  </si>
  <si>
    <t xml:space="preserve">Форма </t>
  </si>
  <si>
    <t xml:space="preserve">ОТЧЕТ  О ПРИБЫЛЯХ  И УБЫТКАХ   </t>
  </si>
  <si>
    <t>тыс.тенге</t>
  </si>
  <si>
    <t>НАИМЕНОВАНИЕ   ПОКАЗАТЕЛЕЙ</t>
  </si>
  <si>
    <t>Код строки</t>
  </si>
  <si>
    <t>За отчетный период</t>
  </si>
  <si>
    <t>За предыдущий период</t>
  </si>
  <si>
    <t>Выручка</t>
  </si>
  <si>
    <t>010</t>
  </si>
  <si>
    <t>Себестоимость реализованных товаров и  услуг</t>
  </si>
  <si>
    <t>011</t>
  </si>
  <si>
    <t>Валовая прибыль (стр. 010 - стр. 011)</t>
  </si>
  <si>
    <t>012</t>
  </si>
  <si>
    <t>Расходы по реализации</t>
  </si>
  <si>
    <t>013</t>
  </si>
  <si>
    <t>Административные расходы</t>
  </si>
  <si>
    <t>014</t>
  </si>
  <si>
    <t>Прочие расходы</t>
  </si>
  <si>
    <t>015</t>
  </si>
  <si>
    <t>Прочие доходы</t>
  </si>
  <si>
    <t>016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</si>
  <si>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</si>
  <si>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</si>
  <si>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</si>
  <si>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</si>
  <si>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</si>
  <si>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</si>
  <si>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</si>
  <si>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</si>
  <si>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</si>
  <si>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</si>
  <si>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</si>
  <si>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</si>
  <si>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</si>
  <si>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100</t>
  </si>
  <si>
    <t>Расходы по подоходному налогу</t>
  </si>
  <si>
    <t>101</t>
  </si>
  <si>
    <t>Прибыль (убыток) после налогообложения от продолжающейся деятельности ( строка 100 - строка 101)</t>
  </si>
  <si>
    <t>200</t>
  </si>
  <si>
    <t>Прибыль (убыток) после налогообложения от прекращенной деятельности</t>
  </si>
  <si>
    <t>201</t>
  </si>
  <si>
    <t>Прибыль за год (строка 200 + строка 201), относимая на: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</si>
  <si>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</si>
  <si>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</si>
  <si>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</si>
  <si>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</si>
  <si>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400</t>
  </si>
  <si>
    <t>в том числе:</t>
  </si>
  <si>
    <t>Переоценка основных средств</t>
  </si>
  <si>
    <t>410</t>
  </si>
  <si>
    <t>Переоценка финансовых активов, имеющихся в наличии для продажи</t>
  </si>
  <si>
    <t>411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</si>
  <si>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</si>
  <si>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412</t>
  </si>
  <si>
    <t>Актуарные прибыли (убытки) по пенсионным обязательствам</t>
  </si>
  <si>
    <t>413</t>
  </si>
  <si>
    <t>Эффект изменения в ставке подоходного налога на отсроченный налог дочерних организаций</t>
  </si>
  <si>
    <t>414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</si>
  <si>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</si>
  <si>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</si>
  <si>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</si>
  <si>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</si>
  <si>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</si>
  <si>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</si>
  <si>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</si>
  <si>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</si>
  <si>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</si>
  <si>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</si>
  <si>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</si>
  <si>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420</t>
  </si>
  <si>
    <t>Общая совокупная прибыль (строка 300 + строка 400)</t>
  </si>
  <si>
    <t>500</t>
  </si>
  <si>
    <t>Общая совокупная прибыль,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</si>
  <si>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</si>
  <si>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</si>
  <si>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</si>
  <si>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</si>
  <si>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</si>
  <si>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</si>
  <si>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    ___________________</t>
  </si>
  <si>
    <t xml:space="preserve">                                             (фамилия, имя, отчество)</t>
  </si>
  <si>
    <t xml:space="preserve">       ___________________</t>
  </si>
  <si>
    <t>Место печати</t>
  </si>
  <si>
    <t>ПРИЛОЖЕНИЕ 4</t>
  </si>
  <si>
    <t>ОТЧЕТ  О  ДВИЖЕНИИ  ДЕНЕЖНЫХ СРЕДСТВ</t>
  </si>
  <si>
    <t>(прямой метод)</t>
  </si>
  <si>
    <t xml:space="preserve">  I. Движение денежных средств от операционной деятельности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</si>
  <si>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</si>
  <si>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</si>
  <si>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</si>
  <si>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</si>
  <si>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</si>
  <si>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</si>
  <si>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</si>
  <si>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</si>
  <si>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</si>
  <si>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 xml:space="preserve">выплата вознаграждения 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</si>
  <si>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</si>
  <si>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</si>
  <si>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</si>
  <si>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</si>
  <si>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</si>
  <si>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030</t>
  </si>
  <si>
    <t xml:space="preserve">   II. Движение денежных средств от инвестиционной деятельности</t>
  </si>
  <si>
    <r>
      <t>1.  Поступление денежных средств,</t>
    </r>
    <r>
      <rPr>
        <sz val="11"/>
        <rFont val="Times New Roman"/>
        <family val="1"/>
        <charset val="204"/>
      </rPr>
      <t xml:space="preserve">  всего</t>
    </r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</si>
  <si>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</si>
  <si>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</si>
  <si>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</si>
  <si>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</si>
  <si>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</si>
  <si>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</si>
  <si>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</si>
  <si>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</si>
  <si>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</si>
  <si>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</si>
  <si>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</si>
  <si>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</si>
  <si>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</si>
  <si>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</si>
  <si>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</si>
  <si>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</si>
  <si>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</si>
  <si>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</si>
  <si>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</si>
  <si>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</si>
  <si>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</si>
  <si>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</si>
  <si>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</si>
  <si>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</si>
  <si>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</si>
  <si>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</si>
  <si>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</si>
  <si>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</si>
  <si>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</si>
  <si>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</si>
  <si>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</si>
  <si>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</si>
  <si>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</si>
  <si>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</si>
  <si>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</si>
  <si>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</si>
  <si>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</si>
  <si>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</si>
  <si>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</si>
  <si>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</si>
  <si>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</si>
  <si>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</si>
  <si>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r>
      <t>3.  Чистая сумма денежных средств от инвестиционной деятельности</t>
    </r>
    <r>
      <rPr>
        <sz val="11"/>
        <rFont val="Times New Roman"/>
        <family val="1"/>
        <charset val="204"/>
      </rPr>
      <t xml:space="preserve">  (стр.040-стр.060)</t>
    </r>
  </si>
  <si>
    <t>080</t>
  </si>
  <si>
    <t xml:space="preserve">   III. Движение денежных средств от финансовой деятельности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</si>
  <si>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</si>
  <si>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</si>
  <si>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</si>
  <si>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</si>
  <si>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</si>
  <si>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</si>
  <si>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</si>
  <si>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r>
      <t>2.  Выбытие</t>
    </r>
    <r>
      <rPr>
        <sz val="11"/>
        <rFont val="Times New Roman"/>
        <family val="1"/>
        <charset val="204"/>
      </rPr>
      <t xml:space="preserve">  денежных средств,  всего</t>
    </r>
  </si>
  <si>
    <t>погашение займов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</si>
  <si>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</si>
  <si>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</si>
  <si>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</si>
  <si>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</si>
  <si>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</si>
  <si>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</si>
  <si>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</si>
  <si>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r>
      <t>3.  Чистая сумма денежных средств от финансовой деятельности</t>
    </r>
    <r>
      <rPr>
        <sz val="11"/>
        <rFont val="Times New Roman"/>
        <family val="1"/>
        <charset val="204"/>
      </rPr>
      <t xml:space="preserve">  (стр.090-стр.100)</t>
    </r>
  </si>
  <si>
    <t>110</t>
  </si>
  <si>
    <t>4. Влияние обменных курсов валют к тенге</t>
  </si>
  <si>
    <t>120</t>
  </si>
  <si>
    <r>
      <t xml:space="preserve">Увеличение (+)/ уменьшение (-) денежных средств </t>
    </r>
    <r>
      <rPr>
        <sz val="11"/>
        <rFont val="Times New Roman"/>
        <family val="1"/>
        <charset val="204"/>
      </rPr>
      <t>(стр.030 +/- стр.080 +/- стр.110)</t>
    </r>
  </si>
  <si>
    <t>130</t>
  </si>
  <si>
    <t>Денежные средства и их эквиваленты на начало отчетного периода</t>
  </si>
  <si>
    <t>140</t>
  </si>
  <si>
    <t>Денежные средства и их эквиваленты на конец отчетного периода</t>
  </si>
  <si>
    <t>150</t>
  </si>
  <si>
    <t>ПРИЛОЖЕНИЕ 6</t>
  </si>
  <si>
    <t xml:space="preserve">ОТЧЕТ  ОБ  ИЗМЕНЕНИЯХ  В КАПИТАЛЕ 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</si>
  <si>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</si>
  <si>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</si>
  <si>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</si>
  <si>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 года</t>
  </si>
  <si>
    <t>Изменения в учетной политике</t>
  </si>
  <si>
    <t>Пересчитанное сальдо (стр.010 +/- стр.011)</t>
  </si>
  <si>
    <t>Общая совокупная прибыль, всего (стр.210+ стр.220)</t>
  </si>
  <si>
    <t>Прибыль/убыток за год</t>
  </si>
  <si>
    <t>210</t>
  </si>
  <si>
    <t>Прочая совокупная прибыль, всего (сумма строк с 221 по 229)</t>
  </si>
  <si>
    <t>220</t>
  </si>
  <si>
    <t>Прирост от переоценки основных средств (за минусом налогового эффекта)</t>
  </si>
  <si>
    <t>221</t>
  </si>
  <si>
    <t>Перевод амортизации от переоценки основных средств (за минусом налогового эффекта)</t>
  </si>
  <si>
    <t>222</t>
  </si>
  <si>
    <t>Переоценка финансовых активов, имеющихся в наличии для продажи (за минусом налогового эффекта)</t>
  </si>
  <si>
    <t>223</t>
  </si>
  <si>
    <t>224</t>
  </si>
  <si>
    <t>225</t>
  </si>
  <si>
    <t>226</t>
  </si>
  <si>
    <t>Хеджирование денежных потоков (за минусом налогового эффекта)</t>
  </si>
  <si>
    <t>227</t>
  </si>
  <si>
    <t>228</t>
  </si>
  <si>
    <t>229</t>
  </si>
  <si>
    <t>Операции с собственниками, всего (сумма строк с 310 по 318)</t>
  </si>
  <si>
    <t>Вознаграждения работников акциями</t>
  </si>
  <si>
    <t>310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</si>
  <si>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</si>
  <si>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</si>
  <si>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</si>
  <si>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</si>
  <si>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311</t>
  </si>
  <si>
    <t>Выпуск собственных долевых инструментов (акций)</t>
  </si>
  <si>
    <t>312</t>
  </si>
  <si>
    <t>Выпуск долевых инструментов, связанных с объединением бизнеса</t>
  </si>
  <si>
    <t>313</t>
  </si>
  <si>
    <t>Долевой компонент конвертируемых инструментов (за минусом налогового эффекта)</t>
  </si>
  <si>
    <t>314</t>
  </si>
  <si>
    <t>Выплата дивидендов</t>
  </si>
  <si>
    <t>315</t>
  </si>
  <si>
    <t>Прочие распределения в пользу собственников</t>
  </si>
  <si>
    <t>316</t>
  </si>
  <si>
    <t>Прочие операции с собственниками</t>
  </si>
  <si>
    <t>317</t>
  </si>
  <si>
    <t>Изменения в доле участия в дочерних организациях, не приводящей к потере контроля</t>
  </si>
  <si>
    <t>318</t>
  </si>
  <si>
    <t>Сальдо на 1 января отчетного года (стр.100 + стр.200 + стр.300)</t>
  </si>
  <si>
    <t>401</t>
  </si>
  <si>
    <t>Пересчитанное сальдо (стр.400 +/- стр.401)</t>
  </si>
  <si>
    <t>Общая совокупная прибыль, всего (стр.610+ стр.620)</t>
  </si>
  <si>
    <t>610</t>
  </si>
  <si>
    <t>Прочая совокупная прибыль, всего (сумма строк с 621 по 629)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</si>
  <si>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</si>
  <si>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</si>
  <si>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</si>
  <si>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</si>
  <si>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</si>
  <si>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</si>
  <si>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</si>
  <si>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</si>
  <si>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</si>
  <si>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</si>
  <si>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Операции с собственниками, всего (сумма строк с 710 по 718)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</si>
  <si>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</si>
  <si>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</si>
  <si>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</si>
  <si>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</si>
  <si>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</si>
  <si>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</si>
  <si>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</si>
  <si>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</si>
  <si>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</si>
  <si>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</si>
  <si>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Сальдо на 31 декабря отчетного года (стр.500 + стр.600 + стр.700)</t>
  </si>
  <si>
    <t>800</t>
  </si>
  <si>
    <r>
      <rPr>
        <b/>
        <sz val="11"/>
        <rFont val="Times New Roman"/>
        <family val="1"/>
        <charset val="204"/>
      </rPr>
      <t>Организационно-правовая форма:</t>
    </r>
    <r>
      <rPr>
        <sz val="11"/>
        <rFont val="Times New Roman"/>
        <family val="1"/>
        <charset val="204"/>
      </rPr>
      <t xml:space="preserve"> государственное предприятие на праве хозяйственоого ведения.</t>
    </r>
  </si>
  <si>
    <r>
      <rPr>
        <b/>
        <sz val="11"/>
        <rFont val="Times New Roman"/>
        <family val="1"/>
        <charset val="204"/>
      </rPr>
      <t>Форма отчетности:</t>
    </r>
    <r>
      <rPr>
        <sz val="11"/>
        <rFont val="Times New Roman"/>
        <family val="1"/>
        <charset val="204"/>
      </rPr>
      <t xml:space="preserve"> неконсолидированная</t>
    </r>
  </si>
  <si>
    <r>
      <t>1.  Поступление</t>
    </r>
    <r>
      <rPr>
        <sz val="12"/>
        <rFont val="Times New Roman"/>
        <family val="1"/>
        <charset val="204"/>
      </rPr>
      <t xml:space="preserve"> денежных средств, всего</t>
    </r>
  </si>
  <si>
    <r>
      <t>2.  Выбытие</t>
    </r>
    <r>
      <rPr>
        <sz val="12"/>
        <rFont val="Times New Roman"/>
        <family val="1"/>
        <charset val="204"/>
      </rPr>
      <t xml:space="preserve"> денежных средств, всего</t>
    </r>
  </si>
  <si>
    <r>
      <t>3.  Чистая сумма денежных средств от операционной деятельности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(стр.010-стр.020)</t>
    </r>
  </si>
  <si>
    <r>
      <t>1.  Поступление денежных средств,</t>
    </r>
    <r>
      <rPr>
        <sz val="12"/>
        <rFont val="Times New Roman"/>
        <family val="1"/>
        <charset val="204"/>
      </rPr>
      <t xml:space="preserve">  всего</t>
    </r>
  </si>
  <si>
    <r>
      <t>2.  Выбытие денежных средств,</t>
    </r>
    <r>
      <rPr>
        <sz val="12"/>
        <rFont val="Times New Roman"/>
        <family val="1"/>
        <charset val="204"/>
      </rPr>
      <t xml:space="preserve">  всего</t>
    </r>
  </si>
  <si>
    <r>
      <rPr>
        <b/>
        <sz val="12"/>
        <rFont val="Times New Roman"/>
        <family val="1"/>
        <charset val="204"/>
      </rPr>
      <t>Субъект предпринимательства:</t>
    </r>
    <r>
      <rPr>
        <sz val="12"/>
        <rFont val="Times New Roman"/>
        <family val="1"/>
        <charset val="204"/>
      </rPr>
      <t xml:space="preserve"> средний</t>
    </r>
  </si>
  <si>
    <t>Абенова Ж.Т.</t>
  </si>
  <si>
    <r>
      <rPr>
        <b/>
        <sz val="11"/>
        <rFont val="Times New Roman"/>
        <family val="1"/>
        <charset val="204"/>
      </rPr>
      <t>Наименование организации:</t>
    </r>
    <r>
      <rPr>
        <sz val="11"/>
        <rFont val="Times New Roman"/>
        <family val="1"/>
        <charset val="204"/>
      </rPr>
      <t xml:space="preserve">  КГП «Наурзумская центральная районная больница» Управления здравоохранения акимата Костанайской области</t>
    </r>
  </si>
  <si>
    <r>
      <t xml:space="preserve">Среднегодовая численность работников: </t>
    </r>
    <r>
      <rPr>
        <sz val="11"/>
        <rFont val="Times New Roman"/>
        <family val="1"/>
        <charset val="204"/>
      </rPr>
      <t>154</t>
    </r>
  </si>
  <si>
    <t>Главный бухгалтер          Абенова Ж.Т.</t>
  </si>
  <si>
    <t>Наименование организации:  КГП "Наурзумская центральная больница" Управления здравоохранения акимата Костанайской области</t>
  </si>
  <si>
    <t xml:space="preserve">                               (фамилия, имя, отчество)</t>
  </si>
  <si>
    <r>
      <t xml:space="preserve">Главный бухгалтер           </t>
    </r>
    <r>
      <rPr>
        <b/>
        <u/>
        <sz val="11"/>
        <rFont val="Times New Roman"/>
        <family val="1"/>
        <charset val="204"/>
      </rPr>
      <t xml:space="preserve"> Абенова Ж.Т.__</t>
    </r>
  </si>
  <si>
    <r>
      <t xml:space="preserve">Главный бухгалтер          </t>
    </r>
    <r>
      <rPr>
        <b/>
        <u/>
        <sz val="11"/>
        <rFont val="Times New Roman"/>
        <family val="1"/>
        <charset val="204"/>
      </rPr>
      <t xml:space="preserve"> Абенова Ж.Т. </t>
    </r>
  </si>
  <si>
    <t>Наименование</t>
  </si>
  <si>
    <t>Земля</t>
  </si>
  <si>
    <t>Здания</t>
  </si>
  <si>
    <t>Мед.обор.</t>
  </si>
  <si>
    <t>Транспортные средства</t>
  </si>
  <si>
    <t>Измерительные приборы</t>
  </si>
  <si>
    <t>Прочее</t>
  </si>
  <si>
    <t>Итого</t>
  </si>
  <si>
    <t>Первоначальная стоимость</t>
  </si>
  <si>
    <t>Поступление</t>
  </si>
  <si>
    <t>Переоценка</t>
  </si>
  <si>
    <t>Выбытие</t>
  </si>
  <si>
    <t>Сальдо на 31.12.2013 г</t>
  </si>
  <si>
    <t>Накопленная амортизация</t>
  </si>
  <si>
    <t>Остаточная стоимость</t>
  </si>
  <si>
    <r>
      <rPr>
        <b/>
        <sz val="11"/>
        <rFont val="Times New Roman"/>
        <family val="1"/>
        <charset val="204"/>
      </rPr>
      <t xml:space="preserve">Юридический адрес (организации): </t>
    </r>
    <r>
      <rPr>
        <sz val="11"/>
        <rFont val="Times New Roman"/>
        <family val="1"/>
        <charset val="204"/>
      </rPr>
      <t>Казахстан, 111400, Костанайская область, Hаурзумский район, с. Караменды, ул. Абая, 47,  тел: 87145421596, факс: 87145421795, e-mail: naurzum-crb@mail.ru</t>
    </r>
  </si>
  <si>
    <r>
      <rPr>
        <b/>
        <sz val="12"/>
        <rFont val="Times New Roman"/>
        <family val="1"/>
        <charset val="204"/>
      </rPr>
      <t xml:space="preserve">Вид деятельности организации: </t>
    </r>
    <r>
      <rPr>
        <sz val="12"/>
        <rFont val="Times New Roman"/>
        <family val="1"/>
        <charset val="204"/>
      </rPr>
      <t xml:space="preserve">Деятельность больниц широкого профиля и специализированных больниц
</t>
    </r>
  </si>
  <si>
    <t>ПРИЛОЖЕНИЕ 2                                                 к приказу Министра финансов Республики Казахстан от 20 августа 2010 года № 422</t>
  </si>
  <si>
    <r>
      <t xml:space="preserve">Сведения о реорганизации: </t>
    </r>
    <r>
      <rPr>
        <sz val="11"/>
        <rFont val="Times New Roman"/>
        <family val="1"/>
        <charset val="204"/>
      </rPr>
      <t>постановление правительства РК о создании (реорганизации) №: 367 от 12.09.2003</t>
    </r>
  </si>
  <si>
    <t>Сатмаганбетова Г.Б.</t>
  </si>
  <si>
    <t>Руководитель                    Сатмаганбетова Г.Б.</t>
  </si>
  <si>
    <r>
      <t xml:space="preserve">Руководитель                      </t>
    </r>
    <r>
      <rPr>
        <b/>
        <u/>
        <sz val="11"/>
        <rFont val="Times New Roman"/>
        <family val="1"/>
        <charset val="204"/>
      </rPr>
      <t xml:space="preserve">   Сатмаганбетова Г.Б.  </t>
    </r>
  </si>
  <si>
    <t>Сальдо на 31.12.2014 г</t>
  </si>
  <si>
    <t>Исправление  ошибкиизлишне начисленной амортизации</t>
  </si>
  <si>
    <t>Руководитель                Сатмаганбетова Г.Б.</t>
  </si>
  <si>
    <t>за год, заканчивающийся  31 декабря 2017 года</t>
  </si>
  <si>
    <t>по состоянию на 31 декабря 2018 года</t>
  </si>
  <si>
    <t>за год, заканчивающийся  31 декабря 2018 года</t>
  </si>
  <si>
    <t>Сальдо на 31.12.2017 г</t>
  </si>
  <si>
    <t>Сальдо на 31.12.2018 г</t>
  </si>
</sst>
</file>

<file path=xl/styles.xml><?xml version="1.0" encoding="utf-8"?>
<styleSheet xmlns="http://schemas.openxmlformats.org/spreadsheetml/2006/main">
  <numFmts count="5">
    <numFmt numFmtId="164" formatCode="#,##0.00_р_."/>
    <numFmt numFmtId="165" formatCode="000"/>
    <numFmt numFmtId="166" formatCode="#,##0.0"/>
    <numFmt numFmtId="167" formatCode="0.0"/>
    <numFmt numFmtId="168" formatCode="#,##0.0_р_."/>
  </numFmts>
  <fonts count="22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4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8" fillId="0" borderId="0"/>
  </cellStyleXfs>
  <cellXfs count="19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4" fillId="0" borderId="4" xfId="0" applyNumberFormat="1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4" xfId="0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right"/>
    </xf>
    <xf numFmtId="0" fontId="5" fillId="0" borderId="0" xfId="1"/>
    <xf numFmtId="0" fontId="8" fillId="0" borderId="0" xfId="1" applyFont="1" applyAlignment="1">
      <alignment wrapText="1"/>
    </xf>
    <xf numFmtId="49" fontId="8" fillId="0" borderId="0" xfId="1" applyNumberFormat="1" applyFont="1" applyAlignment="1">
      <alignment horizontal="center"/>
    </xf>
    <xf numFmtId="3" fontId="8" fillId="0" borderId="0" xfId="1" applyNumberFormat="1" applyFont="1"/>
    <xf numFmtId="3" fontId="9" fillId="0" borderId="0" xfId="1" applyNumberFormat="1" applyFont="1" applyAlignment="1">
      <alignment horizontal="right"/>
    </xf>
    <xf numFmtId="0" fontId="2" fillId="0" borderId="0" xfId="1" applyFont="1"/>
    <xf numFmtId="49" fontId="2" fillId="0" borderId="0" xfId="1" applyNumberFormat="1" applyFont="1" applyAlignment="1">
      <alignment horizontal="center"/>
    </xf>
    <xf numFmtId="3" fontId="2" fillId="0" borderId="0" xfId="1" applyNumberFormat="1" applyFont="1"/>
    <xf numFmtId="3" fontId="2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3" fontId="4" fillId="0" borderId="0" xfId="1" applyNumberFormat="1" applyFont="1" applyAlignment="1">
      <alignment horizontal="right"/>
    </xf>
    <xf numFmtId="0" fontId="4" fillId="4" borderId="4" xfId="1" applyFont="1" applyFill="1" applyBorder="1" applyAlignment="1">
      <alignment horizontal="center" vertical="center" wrapText="1"/>
    </xf>
    <xf numFmtId="49" fontId="4" fillId="4" borderId="4" xfId="1" applyNumberFormat="1" applyFont="1" applyFill="1" applyBorder="1" applyAlignment="1">
      <alignment horizontal="center" vertical="center" wrapText="1"/>
    </xf>
    <xf numFmtId="3" fontId="4" fillId="4" borderId="4" xfId="1" applyNumberFormat="1" applyFont="1" applyFill="1" applyBorder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2" fillId="0" borderId="4" xfId="1" applyFont="1" applyBorder="1" applyAlignment="1">
      <alignment horizontal="left" wrapText="1"/>
    </xf>
    <xf numFmtId="49" fontId="2" fillId="0" borderId="4" xfId="1" applyNumberFormat="1" applyFont="1" applyBorder="1" applyAlignment="1">
      <alignment horizontal="center"/>
    </xf>
    <xf numFmtId="0" fontId="5" fillId="0" borderId="0" xfId="1" applyAlignment="1">
      <alignment wrapText="1"/>
    </xf>
    <xf numFmtId="0" fontId="2" fillId="0" borderId="4" xfId="1" applyFont="1" applyBorder="1" applyAlignment="1">
      <alignment wrapText="1"/>
    </xf>
    <xf numFmtId="3" fontId="5" fillId="0" borderId="0" xfId="1" applyNumberFormat="1"/>
    <xf numFmtId="49" fontId="2" fillId="0" borderId="4" xfId="1" applyNumberFormat="1" applyFont="1" applyBorder="1" applyAlignment="1">
      <alignment horizontal="center" vertical="center"/>
    </xf>
    <xf numFmtId="0" fontId="4" fillId="0" borderId="0" xfId="1" applyFont="1" applyAlignment="1"/>
    <xf numFmtId="0" fontId="2" fillId="0" borderId="0" xfId="1" applyFont="1" applyAlignment="1"/>
    <xf numFmtId="49" fontId="5" fillId="0" borderId="0" xfId="1" applyNumberFormat="1" applyAlignment="1">
      <alignment horizontal="center"/>
    </xf>
    <xf numFmtId="0" fontId="11" fillId="0" borderId="0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49" fontId="4" fillId="0" borderId="4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/>
    </xf>
    <xf numFmtId="49" fontId="2" fillId="0" borderId="4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 wrapText="1"/>
    </xf>
    <xf numFmtId="49" fontId="2" fillId="0" borderId="0" xfId="1" applyNumberFormat="1" applyFont="1" applyBorder="1" applyAlignment="1">
      <alignment horizontal="center"/>
    </xf>
    <xf numFmtId="3" fontId="2" fillId="0" borderId="0" xfId="1" applyNumberFormat="1" applyFont="1" applyBorder="1"/>
    <xf numFmtId="0" fontId="11" fillId="0" borderId="0" xfId="1" applyFont="1" applyBorder="1" applyAlignment="1">
      <alignment horizontal="right" vertical="center"/>
    </xf>
    <xf numFmtId="3" fontId="2" fillId="0" borderId="0" xfId="1" applyNumberFormat="1" applyFont="1" applyAlignment="1">
      <alignment horizontal="center"/>
    </xf>
    <xf numFmtId="3" fontId="4" fillId="0" borderId="0" xfId="1" applyNumberFormat="1" applyFont="1"/>
    <xf numFmtId="0" fontId="4" fillId="0" borderId="0" xfId="1" applyFont="1" applyAlignment="1">
      <alignment horizontal="right"/>
    </xf>
    <xf numFmtId="0" fontId="12" fillId="0" borderId="0" xfId="1" applyFont="1"/>
    <xf numFmtId="0" fontId="13" fillId="0" borderId="0" xfId="1" applyFont="1" applyAlignment="1">
      <alignment horizontal="center" vertical="center" wrapText="1"/>
    </xf>
    <xf numFmtId="3" fontId="9" fillId="0" borderId="4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wrapText="1"/>
    </xf>
    <xf numFmtId="3" fontId="4" fillId="0" borderId="4" xfId="1" applyNumberFormat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4" fillId="0" borderId="4" xfId="1" applyFont="1" applyBorder="1" applyAlignment="1">
      <alignment wrapText="1"/>
    </xf>
    <xf numFmtId="49" fontId="4" fillId="0" borderId="4" xfId="1" applyNumberFormat="1" applyFont="1" applyBorder="1" applyAlignment="1">
      <alignment horizontal="center" wrapText="1"/>
    </xf>
    <xf numFmtId="49" fontId="2" fillId="0" borderId="4" xfId="1" applyNumberFormat="1" applyFont="1" applyBorder="1" applyAlignment="1">
      <alignment horizontal="center" wrapText="1"/>
    </xf>
    <xf numFmtId="0" fontId="14" fillId="0" borderId="0" xfId="1" applyFont="1"/>
    <xf numFmtId="0" fontId="2" fillId="0" borderId="4" xfId="1" applyFont="1" applyFill="1" applyBorder="1" applyAlignment="1">
      <alignment wrapText="1"/>
    </xf>
    <xf numFmtId="0" fontId="4" fillId="0" borderId="0" xfId="1" applyFont="1" applyBorder="1" applyAlignment="1">
      <alignment wrapText="1"/>
    </xf>
    <xf numFmtId="3" fontId="5" fillId="0" borderId="0" xfId="1" applyNumberFormat="1" applyAlignment="1">
      <alignment horizontal="center"/>
    </xf>
    <xf numFmtId="3" fontId="14" fillId="0" borderId="0" xfId="1" applyNumberFormat="1" applyFont="1"/>
    <xf numFmtId="0" fontId="4" fillId="0" borderId="4" xfId="1" applyFont="1" applyFill="1" applyBorder="1" applyAlignment="1">
      <alignment wrapText="1"/>
    </xf>
    <xf numFmtId="2" fontId="0" fillId="0" borderId="0" xfId="0" applyNumberFormat="1"/>
    <xf numFmtId="4" fontId="0" fillId="0" borderId="0" xfId="0" applyNumberForma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/>
    <xf numFmtId="4" fontId="0" fillId="0" borderId="0" xfId="0" applyNumberFormat="1"/>
    <xf numFmtId="166" fontId="2" fillId="0" borderId="4" xfId="1" applyNumberFormat="1" applyFont="1" applyBorder="1" applyAlignment="1">
      <alignment horizontal="right" vertical="center"/>
    </xf>
    <xf numFmtId="166" fontId="4" fillId="0" borderId="4" xfId="1" applyNumberFormat="1" applyFont="1" applyBorder="1"/>
    <xf numFmtId="166" fontId="2" fillId="0" borderId="4" xfId="1" applyNumberFormat="1" applyFont="1" applyBorder="1"/>
    <xf numFmtId="166" fontId="4" fillId="0" borderId="4" xfId="1" applyNumberFormat="1" applyFont="1" applyBorder="1" applyAlignment="1">
      <alignment horizontal="right" vertical="center"/>
    </xf>
    <xf numFmtId="166" fontId="2" fillId="0" borderId="4" xfId="1" applyNumberFormat="1" applyFont="1" applyBorder="1" applyAlignment="1">
      <alignment horizontal="right"/>
    </xf>
    <xf numFmtId="166" fontId="2" fillId="0" borderId="4" xfId="1" applyNumberFormat="1" applyFont="1" applyBorder="1" applyAlignment="1">
      <alignment horizontal="center"/>
    </xf>
    <xf numFmtId="166" fontId="4" fillId="0" borderId="4" xfId="1" applyNumberFormat="1" applyFont="1" applyBorder="1" applyAlignment="1">
      <alignment horizontal="right"/>
    </xf>
    <xf numFmtId="164" fontId="2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166" fontId="4" fillId="0" borderId="4" xfId="1" applyNumberFormat="1" applyFont="1" applyFill="1" applyBorder="1"/>
    <xf numFmtId="49" fontId="16" fillId="0" borderId="4" xfId="1" applyNumberFormat="1" applyFont="1" applyBorder="1" applyAlignment="1">
      <alignment horizontal="center"/>
    </xf>
    <xf numFmtId="166" fontId="16" fillId="2" borderId="4" xfId="1" applyNumberFormat="1" applyFont="1" applyFill="1" applyBorder="1"/>
    <xf numFmtId="166" fontId="16" fillId="0" borderId="4" xfId="1" applyNumberFormat="1" applyFont="1" applyBorder="1"/>
    <xf numFmtId="49" fontId="17" fillId="0" borderId="4" xfId="1" applyNumberFormat="1" applyFont="1" applyBorder="1" applyAlignment="1">
      <alignment horizontal="center"/>
    </xf>
    <xf numFmtId="166" fontId="17" fillId="2" borderId="4" xfId="1" applyNumberFormat="1" applyFont="1" applyFill="1" applyBorder="1"/>
    <xf numFmtId="166" fontId="17" fillId="0" borderId="4" xfId="1" applyNumberFormat="1" applyFont="1" applyBorder="1"/>
    <xf numFmtId="0" fontId="17" fillId="0" borderId="4" xfId="1" applyFont="1" applyBorder="1" applyAlignment="1">
      <alignment wrapText="1"/>
    </xf>
    <xf numFmtId="166" fontId="5" fillId="0" borderId="0" xfId="1" applyNumberFormat="1"/>
    <xf numFmtId="0" fontId="4" fillId="2" borderId="3" xfId="0" applyNumberFormat="1" applyFont="1" applyFill="1" applyBorder="1" applyAlignment="1">
      <alignment wrapText="1"/>
    </xf>
    <xf numFmtId="0" fontId="4" fillId="0" borderId="0" xfId="1" applyFont="1" applyBorder="1" applyAlignment="1">
      <alignment vertical="center"/>
    </xf>
    <xf numFmtId="0" fontId="0" fillId="0" borderId="0" xfId="0" applyFill="1"/>
    <xf numFmtId="0" fontId="6" fillId="0" borderId="0" xfId="1" applyFont="1" applyBorder="1" applyAlignment="1">
      <alignment horizontal="right"/>
    </xf>
    <xf numFmtId="0" fontId="4" fillId="0" borderId="4" xfId="1" applyFont="1" applyBorder="1" applyAlignment="1">
      <alignment horizontal="left" wrapText="1"/>
    </xf>
    <xf numFmtId="2" fontId="0" fillId="0" borderId="0" xfId="0" applyNumberFormat="1" applyFill="1"/>
    <xf numFmtId="168" fontId="1" fillId="0" borderId="4" xfId="0" applyNumberFormat="1" applyFont="1" applyFill="1" applyBorder="1" applyAlignment="1">
      <alignment horizont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top"/>
    </xf>
    <xf numFmtId="168" fontId="4" fillId="3" borderId="4" xfId="0" applyNumberFormat="1" applyFont="1" applyFill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/>
    </xf>
    <xf numFmtId="166" fontId="2" fillId="0" borderId="4" xfId="0" applyNumberFormat="1" applyFont="1" applyFill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167" fontId="4" fillId="3" borderId="4" xfId="0" applyNumberFormat="1" applyFont="1" applyFill="1" applyBorder="1" applyAlignment="1">
      <alignment horizontal="center" vertical="center"/>
    </xf>
    <xf numFmtId="167" fontId="0" fillId="0" borderId="0" xfId="0" applyNumberFormat="1" applyFill="1"/>
    <xf numFmtId="167" fontId="2" fillId="3" borderId="4" xfId="0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/>
    </xf>
    <xf numFmtId="166" fontId="17" fillId="0" borderId="4" xfId="1" applyNumberFormat="1" applyFont="1" applyFill="1" applyBorder="1" applyAlignment="1">
      <alignment horizontal="right"/>
    </xf>
    <xf numFmtId="166" fontId="17" fillId="0" borderId="4" xfId="1" applyNumberFormat="1" applyFont="1" applyFill="1" applyBorder="1"/>
    <xf numFmtId="166" fontId="2" fillId="0" borderId="4" xfId="1" applyNumberFormat="1" applyFont="1" applyFill="1" applyBorder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left"/>
    </xf>
    <xf numFmtId="0" fontId="20" fillId="0" borderId="17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/>
    </xf>
    <xf numFmtId="4" fontId="2" fillId="0" borderId="4" xfId="1" applyNumberFormat="1" applyFont="1" applyBorder="1" applyAlignment="1">
      <alignment horizontal="right" vertical="center"/>
    </xf>
    <xf numFmtId="4" fontId="4" fillId="0" borderId="4" xfId="1" applyNumberFormat="1" applyFont="1" applyBorder="1"/>
    <xf numFmtId="4" fontId="2" fillId="0" borderId="4" xfId="1" applyNumberFormat="1" applyFont="1" applyBorder="1"/>
    <xf numFmtId="4" fontId="4" fillId="2" borderId="4" xfId="1" applyNumberFormat="1" applyFont="1" applyFill="1" applyBorder="1"/>
    <xf numFmtId="4" fontId="2" fillId="2" borderId="4" xfId="1" applyNumberFormat="1" applyFont="1" applyFill="1" applyBorder="1"/>
    <xf numFmtId="0" fontId="2" fillId="2" borderId="8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4" fillId="0" borderId="6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center" wrapText="1"/>
    </xf>
    <xf numFmtId="0" fontId="2" fillId="0" borderId="6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top"/>
    </xf>
    <xf numFmtId="0" fontId="2" fillId="0" borderId="6" xfId="0" applyNumberFormat="1" applyFont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7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left" vertical="top" wrapText="1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left"/>
    </xf>
    <xf numFmtId="0" fontId="16" fillId="0" borderId="4" xfId="1" applyFont="1" applyBorder="1" applyAlignment="1">
      <alignment horizontal="left"/>
    </xf>
    <xf numFmtId="0" fontId="17" fillId="0" borderId="4" xfId="1" applyFont="1" applyBorder="1" applyAlignment="1">
      <alignment horizontal="left"/>
    </xf>
    <xf numFmtId="0" fontId="17" fillId="0" borderId="4" xfId="1" applyFont="1" applyBorder="1" applyAlignment="1">
      <alignment horizontal="center"/>
    </xf>
    <xf numFmtId="0" fontId="16" fillId="4" borderId="4" xfId="1" applyFont="1" applyFill="1" applyBorder="1" applyAlignment="1">
      <alignment horizontal="left"/>
    </xf>
    <xf numFmtId="0" fontId="16" fillId="0" borderId="4" xfId="1" applyFont="1" applyBorder="1" applyAlignment="1">
      <alignment horizontal="left" wrapText="1"/>
    </xf>
    <xf numFmtId="0" fontId="4" fillId="0" borderId="4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0" fontId="2" fillId="0" borderId="4" xfId="1" applyFont="1" applyBorder="1" applyAlignment="1">
      <alignment horizontal="left"/>
    </xf>
    <xf numFmtId="0" fontId="4" fillId="0" borderId="4" xfId="1" applyFont="1" applyFill="1" applyBorder="1" applyAlignment="1">
      <alignment horizontal="left" wrapText="1"/>
    </xf>
    <xf numFmtId="0" fontId="2" fillId="0" borderId="4" xfId="1" applyFont="1" applyBorder="1" applyAlignment="1">
      <alignment horizontal="center"/>
    </xf>
    <xf numFmtId="0" fontId="4" fillId="0" borderId="4" xfId="1" applyFont="1" applyBorder="1" applyAlignment="1">
      <alignment horizontal="left" wrapText="1"/>
    </xf>
    <xf numFmtId="3" fontId="9" fillId="0" borderId="4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wrapText="1"/>
    </xf>
    <xf numFmtId="49" fontId="9" fillId="0" borderId="4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opLeftCell="A40" zoomScale="85" zoomScaleNormal="85" workbookViewId="0">
      <selection activeCell="H73" sqref="H73"/>
    </sheetView>
  </sheetViews>
  <sheetFormatPr defaultRowHeight="15"/>
  <cols>
    <col min="3" max="3" width="13.42578125" customWidth="1"/>
    <col min="4" max="4" width="6.5703125" customWidth="1"/>
    <col min="6" max="6" width="14.5703125" customWidth="1"/>
    <col min="7" max="7" width="8.140625" customWidth="1"/>
    <col min="8" max="8" width="12.85546875" customWidth="1"/>
    <col min="9" max="9" width="13.28515625" customWidth="1"/>
    <col min="10" max="10" width="10" bestFit="1" customWidth="1"/>
    <col min="11" max="11" width="16.5703125" customWidth="1"/>
  </cols>
  <sheetData>
    <row r="1" spans="1:11" ht="51" customHeight="1">
      <c r="A1" s="2"/>
      <c r="B1" s="2"/>
      <c r="C1" s="2"/>
      <c r="D1" s="2"/>
      <c r="E1" s="2"/>
      <c r="F1" s="2"/>
      <c r="G1" s="158" t="s">
        <v>356</v>
      </c>
      <c r="H1" s="158"/>
      <c r="I1" s="158"/>
    </row>
    <row r="2" spans="1:11" ht="13.5" customHeight="1">
      <c r="A2" s="2"/>
      <c r="B2" s="2"/>
      <c r="C2" s="2"/>
      <c r="D2" s="2"/>
      <c r="E2" s="2"/>
      <c r="F2" s="2"/>
      <c r="G2" s="2"/>
      <c r="H2" s="2"/>
      <c r="I2" s="22" t="s">
        <v>0</v>
      </c>
    </row>
    <row r="3" spans="1:11" ht="29.25" customHeight="1">
      <c r="A3" s="159" t="s">
        <v>332</v>
      </c>
      <c r="B3" s="159"/>
      <c r="C3" s="159"/>
      <c r="D3" s="159"/>
      <c r="E3" s="159"/>
      <c r="F3" s="159"/>
      <c r="G3" s="159"/>
      <c r="H3" s="159"/>
      <c r="I3" s="159"/>
    </row>
    <row r="4" spans="1:11" ht="33" customHeight="1">
      <c r="A4" s="160" t="s">
        <v>357</v>
      </c>
      <c r="B4" s="161"/>
      <c r="C4" s="161"/>
      <c r="D4" s="161"/>
      <c r="E4" s="161"/>
      <c r="F4" s="161"/>
      <c r="G4" s="161"/>
      <c r="H4" s="161"/>
      <c r="I4" s="161"/>
    </row>
    <row r="5" spans="1:11" ht="39.75" customHeight="1">
      <c r="A5" s="162" t="s">
        <v>355</v>
      </c>
      <c r="B5" s="162"/>
      <c r="C5" s="162"/>
      <c r="D5" s="162"/>
      <c r="E5" s="162"/>
      <c r="F5" s="162"/>
      <c r="G5" s="162"/>
      <c r="H5" s="162"/>
      <c r="I5" s="162"/>
    </row>
    <row r="6" spans="1:11">
      <c r="A6" s="163" t="s">
        <v>323</v>
      </c>
      <c r="B6" s="163"/>
      <c r="C6" s="163"/>
      <c r="D6" s="163"/>
      <c r="E6" s="163"/>
      <c r="F6" s="163"/>
      <c r="G6" s="163"/>
      <c r="H6" s="163"/>
      <c r="I6" s="163"/>
    </row>
    <row r="7" spans="1:11">
      <c r="A7" s="81" t="s">
        <v>324</v>
      </c>
      <c r="B7" s="81"/>
      <c r="C7" s="81"/>
      <c r="D7" s="81"/>
      <c r="E7" s="81"/>
      <c r="F7" s="81"/>
      <c r="G7" s="81"/>
      <c r="H7" s="81"/>
      <c r="I7" s="81"/>
    </row>
    <row r="8" spans="1:11">
      <c r="A8" s="164" t="s">
        <v>333</v>
      </c>
      <c r="B8" s="163"/>
      <c r="C8" s="163"/>
      <c r="D8" s="163"/>
      <c r="E8" s="163"/>
      <c r="F8" s="163"/>
      <c r="G8" s="163"/>
      <c r="H8" s="163"/>
      <c r="I8" s="163"/>
    </row>
    <row r="9" spans="1:11" ht="17.25" customHeight="1">
      <c r="A9" s="165" t="s">
        <v>330</v>
      </c>
      <c r="B9" s="166"/>
      <c r="C9" s="166"/>
      <c r="D9" s="166"/>
      <c r="E9" s="166"/>
      <c r="F9" s="166"/>
      <c r="G9" s="166"/>
      <c r="H9" s="166"/>
      <c r="I9" s="166"/>
    </row>
    <row r="10" spans="1:11" ht="48" customHeight="1">
      <c r="A10" s="167" t="s">
        <v>354</v>
      </c>
      <c r="B10" s="167"/>
      <c r="C10" s="167"/>
      <c r="D10" s="167"/>
      <c r="E10" s="167"/>
      <c r="F10" s="167"/>
      <c r="G10" s="167"/>
      <c r="H10" s="167"/>
      <c r="I10" s="167"/>
    </row>
    <row r="11" spans="1:11" ht="1.5" customHeight="1">
      <c r="A11" s="80"/>
      <c r="B11" s="80"/>
      <c r="C11" s="80"/>
      <c r="D11" s="80"/>
      <c r="E11" s="80"/>
      <c r="F11" s="80"/>
      <c r="G11" s="80"/>
      <c r="H11" s="80"/>
      <c r="I11" s="80"/>
    </row>
    <row r="12" spans="1:11" ht="16.5" customHeight="1">
      <c r="A12" s="2"/>
      <c r="B12" s="168" t="s">
        <v>1</v>
      </c>
      <c r="C12" s="168"/>
      <c r="D12" s="168"/>
      <c r="E12" s="168"/>
      <c r="F12" s="168"/>
      <c r="G12" s="168"/>
      <c r="H12" s="168"/>
      <c r="I12" s="2"/>
    </row>
    <row r="13" spans="1:11">
      <c r="A13" s="168" t="s">
        <v>365</v>
      </c>
      <c r="B13" s="168"/>
      <c r="C13" s="168"/>
      <c r="D13" s="168"/>
      <c r="E13" s="168"/>
      <c r="F13" s="168"/>
      <c r="G13" s="168"/>
      <c r="H13" s="168"/>
      <c r="I13" s="168"/>
    </row>
    <row r="14" spans="1:11">
      <c r="A14" s="2"/>
      <c r="B14" s="2"/>
      <c r="C14" s="2"/>
      <c r="D14" s="2"/>
      <c r="E14" s="2"/>
      <c r="F14" s="2"/>
      <c r="G14" s="2"/>
      <c r="H14" s="2"/>
      <c r="I14" s="3" t="s">
        <v>2</v>
      </c>
    </row>
    <row r="15" spans="1:11" ht="42.75">
      <c r="A15" s="153" t="s">
        <v>3</v>
      </c>
      <c r="B15" s="153"/>
      <c r="C15" s="153"/>
      <c r="D15" s="153"/>
      <c r="E15" s="153"/>
      <c r="F15" s="153"/>
      <c r="G15" s="23" t="s">
        <v>4</v>
      </c>
      <c r="H15" s="9" t="s">
        <v>5</v>
      </c>
      <c r="I15" s="9" t="s">
        <v>6</v>
      </c>
      <c r="J15" s="108"/>
      <c r="K15" s="108"/>
    </row>
    <row r="16" spans="1:11">
      <c r="A16" s="154">
        <v>1</v>
      </c>
      <c r="B16" s="154"/>
      <c r="C16" s="154"/>
      <c r="D16" s="154"/>
      <c r="E16" s="154"/>
      <c r="F16" s="154"/>
      <c r="G16" s="10">
        <v>2</v>
      </c>
      <c r="H16" s="10">
        <v>3</v>
      </c>
      <c r="I16" s="10">
        <v>4</v>
      </c>
      <c r="J16" s="108"/>
      <c r="K16" s="108"/>
    </row>
    <row r="17" spans="1:11">
      <c r="A17" s="155" t="s">
        <v>7</v>
      </c>
      <c r="B17" s="155"/>
      <c r="C17" s="155"/>
      <c r="D17" s="155"/>
      <c r="E17" s="155"/>
      <c r="F17" s="155"/>
      <c r="G17" s="4"/>
      <c r="H17" s="112"/>
      <c r="I17" s="112"/>
      <c r="J17" s="108"/>
      <c r="K17" s="108"/>
    </row>
    <row r="18" spans="1:11">
      <c r="A18" s="148" t="s">
        <v>8</v>
      </c>
      <c r="B18" s="148"/>
      <c r="C18" s="148"/>
      <c r="D18" s="148"/>
      <c r="E18" s="148"/>
      <c r="F18" s="148"/>
      <c r="G18" s="11">
        <v>10</v>
      </c>
      <c r="H18" s="113">
        <v>79.540000000000006</v>
      </c>
      <c r="I18" s="113">
        <v>157.5</v>
      </c>
      <c r="J18" s="108"/>
      <c r="K18" s="108"/>
    </row>
    <row r="19" spans="1:11">
      <c r="A19" s="156" t="s">
        <v>9</v>
      </c>
      <c r="B19" s="156"/>
      <c r="C19" s="156"/>
      <c r="D19" s="156"/>
      <c r="E19" s="156"/>
      <c r="F19" s="156"/>
      <c r="G19" s="12">
        <v>11</v>
      </c>
      <c r="H19" s="114"/>
      <c r="I19" s="114"/>
      <c r="J19" s="108"/>
      <c r="K19" s="108"/>
    </row>
    <row r="20" spans="1:11">
      <c r="A20" s="156" t="s">
        <v>10</v>
      </c>
      <c r="B20" s="156"/>
      <c r="C20" s="156"/>
      <c r="D20" s="156"/>
      <c r="E20" s="156"/>
      <c r="F20" s="156"/>
      <c r="G20" s="12">
        <v>12</v>
      </c>
      <c r="H20" s="114"/>
      <c r="I20" s="114"/>
      <c r="J20" s="108"/>
      <c r="K20" s="108"/>
    </row>
    <row r="21" spans="1:11">
      <c r="A21" s="157" t="s">
        <v>11</v>
      </c>
      <c r="B21" s="157"/>
      <c r="C21" s="157"/>
      <c r="D21" s="157"/>
      <c r="E21" s="157"/>
      <c r="F21" s="157"/>
      <c r="G21" s="12">
        <v>13</v>
      </c>
      <c r="H21" s="114"/>
      <c r="I21" s="114"/>
      <c r="J21" s="108"/>
      <c r="K21" s="108"/>
    </row>
    <row r="22" spans="1:11">
      <c r="A22" s="156" t="s">
        <v>12</v>
      </c>
      <c r="B22" s="156"/>
      <c r="C22" s="156"/>
      <c r="D22" s="156"/>
      <c r="E22" s="156"/>
      <c r="F22" s="156"/>
      <c r="G22" s="12">
        <v>14</v>
      </c>
      <c r="H22" s="114"/>
      <c r="I22" s="114"/>
      <c r="J22" s="108"/>
      <c r="K22" s="108"/>
    </row>
    <row r="23" spans="1:11">
      <c r="A23" s="156" t="s">
        <v>13</v>
      </c>
      <c r="B23" s="156"/>
      <c r="C23" s="156"/>
      <c r="D23" s="156"/>
      <c r="E23" s="156"/>
      <c r="F23" s="156"/>
      <c r="G23" s="12">
        <v>15</v>
      </c>
      <c r="H23" s="114"/>
      <c r="I23" s="114"/>
      <c r="J23" s="108"/>
      <c r="K23" s="108"/>
    </row>
    <row r="24" spans="1:11">
      <c r="A24" s="148" t="s">
        <v>14</v>
      </c>
      <c r="B24" s="148"/>
      <c r="C24" s="148"/>
      <c r="D24" s="148"/>
      <c r="E24" s="148"/>
      <c r="F24" s="148"/>
      <c r="G24" s="12">
        <v>16</v>
      </c>
      <c r="H24" s="113">
        <v>5351.64</v>
      </c>
      <c r="I24" s="113"/>
      <c r="J24" s="108"/>
      <c r="K24" s="108"/>
    </row>
    <row r="25" spans="1:11">
      <c r="A25" s="148" t="s">
        <v>15</v>
      </c>
      <c r="B25" s="148"/>
      <c r="C25" s="148"/>
      <c r="D25" s="148"/>
      <c r="E25" s="148"/>
      <c r="F25" s="148"/>
      <c r="G25" s="12">
        <v>17</v>
      </c>
      <c r="H25" s="114"/>
      <c r="I25" s="114"/>
      <c r="J25" s="108"/>
      <c r="K25" s="108"/>
    </row>
    <row r="26" spans="1:11">
      <c r="A26" s="156" t="s">
        <v>16</v>
      </c>
      <c r="B26" s="156"/>
      <c r="C26" s="156"/>
      <c r="D26" s="156"/>
      <c r="E26" s="156"/>
      <c r="F26" s="156"/>
      <c r="G26" s="12">
        <v>18</v>
      </c>
      <c r="H26" s="113">
        <v>31327.38</v>
      </c>
      <c r="I26" s="113">
        <v>33603.300000000003</v>
      </c>
      <c r="J26" s="108"/>
      <c r="K26" s="108"/>
    </row>
    <row r="27" spans="1:11">
      <c r="A27" s="148" t="s">
        <v>17</v>
      </c>
      <c r="B27" s="148"/>
      <c r="C27" s="148"/>
      <c r="D27" s="148"/>
      <c r="E27" s="148"/>
      <c r="F27" s="148"/>
      <c r="G27" s="12">
        <v>19</v>
      </c>
      <c r="H27" s="113">
        <v>672.35</v>
      </c>
      <c r="I27" s="113">
        <v>406.5</v>
      </c>
      <c r="J27" s="108"/>
      <c r="K27" s="108"/>
    </row>
    <row r="28" spans="1:11">
      <c r="A28" s="145" t="s">
        <v>18</v>
      </c>
      <c r="B28" s="145"/>
      <c r="C28" s="145"/>
      <c r="D28" s="145"/>
      <c r="E28" s="145"/>
      <c r="F28" s="145"/>
      <c r="G28" s="13">
        <v>100</v>
      </c>
      <c r="H28" s="115">
        <f>SUM(H18:H27)</f>
        <v>37430.909999999996</v>
      </c>
      <c r="I28" s="115">
        <f>SUM(I18:I27)</f>
        <v>34167.300000000003</v>
      </c>
      <c r="J28" s="108"/>
      <c r="K28" s="108"/>
    </row>
    <row r="29" spans="1:11">
      <c r="A29" s="150" t="s">
        <v>19</v>
      </c>
      <c r="B29" s="150"/>
      <c r="C29" s="150"/>
      <c r="D29" s="150"/>
      <c r="E29" s="150"/>
      <c r="F29" s="150"/>
      <c r="G29" s="14">
        <v>101</v>
      </c>
      <c r="H29" s="90"/>
      <c r="I29" s="90"/>
      <c r="J29" s="108"/>
      <c r="K29" s="108"/>
    </row>
    <row r="30" spans="1:11">
      <c r="A30" s="155" t="s">
        <v>20</v>
      </c>
      <c r="B30" s="155"/>
      <c r="C30" s="155"/>
      <c r="D30" s="155"/>
      <c r="E30" s="155"/>
      <c r="F30" s="155"/>
      <c r="G30" s="5"/>
      <c r="H30" s="116"/>
      <c r="I30" s="116"/>
      <c r="J30" s="108"/>
      <c r="K30" s="108"/>
    </row>
    <row r="31" spans="1:11">
      <c r="A31" s="148" t="s">
        <v>9</v>
      </c>
      <c r="B31" s="148"/>
      <c r="C31" s="148"/>
      <c r="D31" s="148"/>
      <c r="E31" s="148"/>
      <c r="F31" s="148"/>
      <c r="G31" s="15">
        <v>110</v>
      </c>
      <c r="H31" s="117"/>
      <c r="I31" s="117"/>
      <c r="J31" s="108"/>
      <c r="K31" s="108"/>
    </row>
    <row r="32" spans="1:11">
      <c r="A32" s="148" t="s">
        <v>10</v>
      </c>
      <c r="B32" s="148"/>
      <c r="C32" s="148"/>
      <c r="D32" s="148"/>
      <c r="E32" s="148"/>
      <c r="F32" s="148"/>
      <c r="G32" s="15">
        <v>111</v>
      </c>
      <c r="H32" s="117"/>
      <c r="I32" s="117"/>
      <c r="J32" s="108"/>
      <c r="K32" s="108"/>
    </row>
    <row r="33" spans="1:11" ht="30" customHeight="1">
      <c r="A33" s="150" t="s">
        <v>11</v>
      </c>
      <c r="B33" s="150"/>
      <c r="C33" s="150"/>
      <c r="D33" s="150"/>
      <c r="E33" s="150"/>
      <c r="F33" s="150"/>
      <c r="G33" s="15">
        <v>112</v>
      </c>
      <c r="H33" s="117"/>
      <c r="I33" s="117"/>
      <c r="J33" s="108"/>
      <c r="K33" s="108"/>
    </row>
    <row r="34" spans="1:11">
      <c r="A34" s="148" t="s">
        <v>12</v>
      </c>
      <c r="B34" s="148"/>
      <c r="C34" s="148"/>
      <c r="D34" s="148"/>
      <c r="E34" s="148"/>
      <c r="F34" s="148"/>
      <c r="G34" s="15">
        <v>113</v>
      </c>
      <c r="H34" s="117"/>
      <c r="I34" s="117"/>
      <c r="J34" s="108"/>
      <c r="K34" s="108"/>
    </row>
    <row r="35" spans="1:11">
      <c r="A35" s="148" t="s">
        <v>21</v>
      </c>
      <c r="B35" s="148"/>
      <c r="C35" s="148"/>
      <c r="D35" s="148"/>
      <c r="E35" s="148"/>
      <c r="F35" s="148"/>
      <c r="G35" s="15">
        <v>114</v>
      </c>
      <c r="H35" s="117"/>
      <c r="I35" s="117"/>
      <c r="J35" s="108"/>
      <c r="K35" s="108"/>
    </row>
    <row r="36" spans="1:11">
      <c r="A36" s="148" t="s">
        <v>22</v>
      </c>
      <c r="B36" s="148"/>
      <c r="C36" s="148"/>
      <c r="D36" s="148"/>
      <c r="E36" s="148"/>
      <c r="F36" s="148"/>
      <c r="G36" s="15">
        <v>115</v>
      </c>
      <c r="H36" s="117"/>
      <c r="I36" s="117"/>
      <c r="J36" s="108"/>
      <c r="K36" s="108"/>
    </row>
    <row r="37" spans="1:11">
      <c r="A37" s="148" t="s">
        <v>23</v>
      </c>
      <c r="B37" s="148"/>
      <c r="C37" s="148"/>
      <c r="D37" s="148"/>
      <c r="E37" s="148"/>
      <c r="F37" s="148"/>
      <c r="G37" s="15">
        <v>116</v>
      </c>
      <c r="H37" s="117"/>
      <c r="I37" s="117"/>
      <c r="J37" s="108"/>
      <c r="K37" s="108"/>
    </row>
    <row r="38" spans="1:11">
      <c r="A38" s="148" t="s">
        <v>24</v>
      </c>
      <c r="B38" s="148"/>
      <c r="C38" s="148"/>
      <c r="D38" s="148"/>
      <c r="E38" s="148"/>
      <c r="F38" s="148"/>
      <c r="G38" s="15">
        <v>117</v>
      </c>
      <c r="H38" s="117"/>
      <c r="I38" s="117"/>
      <c r="J38" s="108"/>
      <c r="K38" s="108"/>
    </row>
    <row r="39" spans="1:11">
      <c r="A39" s="148" t="s">
        <v>25</v>
      </c>
      <c r="B39" s="148"/>
      <c r="C39" s="148"/>
      <c r="D39" s="148"/>
      <c r="E39" s="148"/>
      <c r="F39" s="148"/>
      <c r="G39" s="15">
        <v>118</v>
      </c>
      <c r="H39" s="117">
        <v>190455.86</v>
      </c>
      <c r="I39" s="117">
        <v>161391.29999999999</v>
      </c>
      <c r="J39" s="108"/>
      <c r="K39" s="108"/>
    </row>
    <row r="40" spans="1:11">
      <c r="A40" s="148" t="s">
        <v>26</v>
      </c>
      <c r="B40" s="148"/>
      <c r="C40" s="148"/>
      <c r="D40" s="148"/>
      <c r="E40" s="148"/>
      <c r="F40" s="148"/>
      <c r="G40" s="15">
        <v>119</v>
      </c>
      <c r="H40" s="117"/>
      <c r="I40" s="117"/>
      <c r="J40" s="108"/>
      <c r="K40" s="108"/>
    </row>
    <row r="41" spans="1:11">
      <c r="A41" s="148" t="s">
        <v>27</v>
      </c>
      <c r="B41" s="148"/>
      <c r="C41" s="148"/>
      <c r="D41" s="148"/>
      <c r="E41" s="148"/>
      <c r="F41" s="148"/>
      <c r="G41" s="15">
        <v>120</v>
      </c>
      <c r="H41" s="117"/>
      <c r="I41" s="117"/>
      <c r="J41" s="108"/>
      <c r="K41" s="108"/>
    </row>
    <row r="42" spans="1:11">
      <c r="A42" s="148" t="s">
        <v>28</v>
      </c>
      <c r="B42" s="148"/>
      <c r="C42" s="148"/>
      <c r="D42" s="148"/>
      <c r="E42" s="148"/>
      <c r="F42" s="148"/>
      <c r="G42" s="15">
        <v>121</v>
      </c>
      <c r="H42" s="117">
        <v>3674.09</v>
      </c>
      <c r="I42" s="117">
        <v>3674.1</v>
      </c>
      <c r="J42" s="108"/>
      <c r="K42" s="108"/>
    </row>
    <row r="43" spans="1:11">
      <c r="A43" s="148" t="s">
        <v>29</v>
      </c>
      <c r="B43" s="148"/>
      <c r="C43" s="148"/>
      <c r="D43" s="148"/>
      <c r="E43" s="148"/>
      <c r="F43" s="148"/>
      <c r="G43" s="15">
        <v>122</v>
      </c>
      <c r="H43" s="117"/>
      <c r="I43" s="117"/>
      <c r="J43" s="108"/>
      <c r="K43" s="108"/>
    </row>
    <row r="44" spans="1:11">
      <c r="A44" s="148" t="s">
        <v>30</v>
      </c>
      <c r="B44" s="148"/>
      <c r="C44" s="148"/>
      <c r="D44" s="148"/>
      <c r="E44" s="148"/>
      <c r="F44" s="148"/>
      <c r="G44" s="15">
        <v>123</v>
      </c>
      <c r="H44" s="117"/>
      <c r="I44" s="117"/>
      <c r="J44" s="108"/>
      <c r="K44" s="108"/>
    </row>
    <row r="45" spans="1:11">
      <c r="A45" s="145" t="s">
        <v>31</v>
      </c>
      <c r="B45" s="145"/>
      <c r="C45" s="145"/>
      <c r="D45" s="145"/>
      <c r="E45" s="145"/>
      <c r="F45" s="145"/>
      <c r="G45" s="16">
        <v>200</v>
      </c>
      <c r="H45" s="118">
        <f>SUM(H31:H44)</f>
        <v>194129.94999999998</v>
      </c>
      <c r="I45" s="118">
        <f>SUM(I39:I44)</f>
        <v>165065.4</v>
      </c>
      <c r="J45" s="108"/>
      <c r="K45" s="108"/>
    </row>
    <row r="46" spans="1:11" ht="28.5" customHeight="1">
      <c r="A46" s="152" t="s">
        <v>32</v>
      </c>
      <c r="B46" s="152"/>
      <c r="C46" s="152"/>
      <c r="D46" s="152"/>
      <c r="E46" s="152"/>
      <c r="F46" s="152"/>
      <c r="G46" s="17"/>
      <c r="H46" s="118">
        <f>H28+H45</f>
        <v>231560.86</v>
      </c>
      <c r="I46" s="118">
        <f>I28+I45</f>
        <v>199232.7</v>
      </c>
      <c r="J46" s="108"/>
      <c r="K46" s="108"/>
    </row>
    <row r="47" spans="1:11" ht="42.75">
      <c r="A47" s="153" t="s">
        <v>33</v>
      </c>
      <c r="B47" s="153"/>
      <c r="C47" s="153"/>
      <c r="D47" s="153"/>
      <c r="E47" s="153"/>
      <c r="F47" s="153"/>
      <c r="G47" s="9" t="s">
        <v>4</v>
      </c>
      <c r="H47" s="9" t="s">
        <v>5</v>
      </c>
      <c r="I47" s="9" t="s">
        <v>6</v>
      </c>
      <c r="J47" s="108"/>
      <c r="K47" s="108"/>
    </row>
    <row r="48" spans="1:11">
      <c r="A48" s="154">
        <v>1</v>
      </c>
      <c r="B48" s="154"/>
      <c r="C48" s="154"/>
      <c r="D48" s="154"/>
      <c r="E48" s="154"/>
      <c r="F48" s="154"/>
      <c r="G48" s="10">
        <v>2</v>
      </c>
      <c r="H48" s="10">
        <v>3</v>
      </c>
      <c r="I48" s="10">
        <v>3</v>
      </c>
      <c r="J48" s="108"/>
      <c r="K48" s="108"/>
    </row>
    <row r="49" spans="1:11">
      <c r="A49" s="145" t="s">
        <v>34</v>
      </c>
      <c r="B49" s="145"/>
      <c r="C49" s="145"/>
      <c r="D49" s="145"/>
      <c r="E49" s="145"/>
      <c r="F49" s="145"/>
      <c r="G49" s="18"/>
      <c r="H49" s="91"/>
      <c r="I49" s="91"/>
      <c r="J49" s="108"/>
      <c r="K49" s="108"/>
    </row>
    <row r="50" spans="1:11">
      <c r="A50" s="148" t="s">
        <v>35</v>
      </c>
      <c r="B50" s="148"/>
      <c r="C50" s="148"/>
      <c r="D50" s="148"/>
      <c r="E50" s="148"/>
      <c r="F50" s="148"/>
      <c r="G50" s="14">
        <v>210</v>
      </c>
      <c r="H50" s="92"/>
      <c r="I50" s="92"/>
      <c r="J50" s="108"/>
      <c r="K50" s="108"/>
    </row>
    <row r="51" spans="1:11">
      <c r="A51" s="148" t="s">
        <v>10</v>
      </c>
      <c r="B51" s="148"/>
      <c r="C51" s="148"/>
      <c r="D51" s="148"/>
      <c r="E51" s="148"/>
      <c r="F51" s="148"/>
      <c r="G51" s="14">
        <v>211</v>
      </c>
      <c r="H51" s="92"/>
      <c r="I51" s="92"/>
      <c r="J51" s="108"/>
      <c r="K51" s="108"/>
    </row>
    <row r="52" spans="1:11">
      <c r="A52" s="150" t="s">
        <v>36</v>
      </c>
      <c r="B52" s="150"/>
      <c r="C52" s="150"/>
      <c r="D52" s="150"/>
      <c r="E52" s="150"/>
      <c r="F52" s="150"/>
      <c r="G52" s="19">
        <v>212</v>
      </c>
      <c r="H52" s="93"/>
      <c r="I52" s="93"/>
      <c r="J52" s="108"/>
      <c r="K52" s="108"/>
    </row>
    <row r="53" spans="1:11">
      <c r="A53" s="150" t="s">
        <v>37</v>
      </c>
      <c r="B53" s="150"/>
      <c r="C53" s="150"/>
      <c r="D53" s="150"/>
      <c r="E53" s="150"/>
      <c r="F53" s="150"/>
      <c r="G53" s="19">
        <v>213</v>
      </c>
      <c r="H53" s="119">
        <v>16053.95</v>
      </c>
      <c r="I53" s="119">
        <v>5997.8</v>
      </c>
      <c r="J53" s="108"/>
      <c r="K53" s="108"/>
    </row>
    <row r="54" spans="1:11">
      <c r="A54" s="150" t="s">
        <v>38</v>
      </c>
      <c r="B54" s="150"/>
      <c r="C54" s="150"/>
      <c r="D54" s="150"/>
      <c r="E54" s="150"/>
      <c r="F54" s="150"/>
      <c r="G54" s="19">
        <v>214</v>
      </c>
      <c r="H54" s="119"/>
      <c r="I54" s="119"/>
      <c r="J54" s="108"/>
      <c r="K54" s="108"/>
    </row>
    <row r="55" spans="1:11">
      <c r="A55" s="150" t="s">
        <v>65</v>
      </c>
      <c r="B55" s="150"/>
      <c r="C55" s="150"/>
      <c r="D55" s="150"/>
      <c r="E55" s="150"/>
      <c r="F55" s="150"/>
      <c r="G55" s="19">
        <v>215</v>
      </c>
      <c r="H55" s="119"/>
      <c r="I55" s="119"/>
      <c r="J55" s="108"/>
      <c r="K55" s="108"/>
    </row>
    <row r="56" spans="1:11">
      <c r="A56" s="150" t="s">
        <v>39</v>
      </c>
      <c r="B56" s="150"/>
      <c r="C56" s="150"/>
      <c r="D56" s="150"/>
      <c r="E56" s="150"/>
      <c r="F56" s="150"/>
      <c r="G56" s="19">
        <v>216</v>
      </c>
      <c r="H56" s="119"/>
      <c r="I56" s="119"/>
      <c r="J56" s="108"/>
      <c r="K56" s="108"/>
    </row>
    <row r="57" spans="1:11">
      <c r="A57" s="150" t="s">
        <v>40</v>
      </c>
      <c r="B57" s="150"/>
      <c r="C57" s="150"/>
      <c r="D57" s="150"/>
      <c r="E57" s="150"/>
      <c r="F57" s="150"/>
      <c r="G57" s="19">
        <v>217</v>
      </c>
      <c r="H57" s="119"/>
      <c r="I57" s="119"/>
      <c r="J57" s="108"/>
      <c r="K57" s="108"/>
    </row>
    <row r="58" spans="1:11">
      <c r="A58" s="151" t="s">
        <v>41</v>
      </c>
      <c r="B58" s="151"/>
      <c r="C58" s="151"/>
      <c r="D58" s="151"/>
      <c r="E58" s="151"/>
      <c r="F58" s="151"/>
      <c r="G58" s="10">
        <v>300</v>
      </c>
      <c r="H58" s="120">
        <f>SUM(H52:H57)</f>
        <v>16053.95</v>
      </c>
      <c r="I58" s="120">
        <f>SUM(I52:I57)</f>
        <v>5997.8</v>
      </c>
      <c r="J58" s="108"/>
      <c r="K58" s="108"/>
    </row>
    <row r="59" spans="1:11">
      <c r="A59" s="150" t="s">
        <v>42</v>
      </c>
      <c r="B59" s="150"/>
      <c r="C59" s="150"/>
      <c r="D59" s="150"/>
      <c r="E59" s="150"/>
      <c r="F59" s="150"/>
      <c r="G59" s="14">
        <v>301</v>
      </c>
      <c r="H59" s="94"/>
      <c r="I59" s="94"/>
      <c r="J59" s="108"/>
      <c r="K59" s="108"/>
    </row>
    <row r="60" spans="1:11">
      <c r="A60" s="149" t="s">
        <v>43</v>
      </c>
      <c r="B60" s="149"/>
      <c r="C60" s="149"/>
      <c r="D60" s="149"/>
      <c r="E60" s="149"/>
      <c r="F60" s="149"/>
      <c r="G60" s="6"/>
      <c r="H60" s="95"/>
      <c r="I60" s="95"/>
      <c r="J60" s="108"/>
      <c r="K60" s="108"/>
    </row>
    <row r="61" spans="1:11">
      <c r="A61" s="148" t="s">
        <v>35</v>
      </c>
      <c r="B61" s="148"/>
      <c r="C61" s="148"/>
      <c r="D61" s="148"/>
      <c r="E61" s="148"/>
      <c r="F61" s="148"/>
      <c r="G61" s="15">
        <v>310</v>
      </c>
      <c r="H61" s="94"/>
      <c r="I61" s="94"/>
      <c r="J61" s="108"/>
      <c r="K61" s="108"/>
    </row>
    <row r="62" spans="1:11">
      <c r="A62" s="148" t="s">
        <v>10</v>
      </c>
      <c r="B62" s="148"/>
      <c r="C62" s="148"/>
      <c r="D62" s="148"/>
      <c r="E62" s="148"/>
      <c r="F62" s="148"/>
      <c r="G62" s="15">
        <v>311</v>
      </c>
      <c r="H62" s="94"/>
      <c r="I62" s="94"/>
      <c r="J62" s="108"/>
      <c r="K62" s="108"/>
    </row>
    <row r="63" spans="1:11">
      <c r="A63" s="148" t="s">
        <v>44</v>
      </c>
      <c r="B63" s="148"/>
      <c r="C63" s="148"/>
      <c r="D63" s="148"/>
      <c r="E63" s="148"/>
      <c r="F63" s="148"/>
      <c r="G63" s="15">
        <v>312</v>
      </c>
      <c r="H63" s="93"/>
      <c r="I63" s="93"/>
      <c r="J63" s="108"/>
      <c r="K63" s="108"/>
    </row>
    <row r="64" spans="1:11">
      <c r="A64" s="148" t="s">
        <v>45</v>
      </c>
      <c r="B64" s="148"/>
      <c r="C64" s="148"/>
      <c r="D64" s="148"/>
      <c r="E64" s="148"/>
      <c r="F64" s="148"/>
      <c r="G64" s="15">
        <v>313</v>
      </c>
      <c r="H64" s="93"/>
      <c r="I64" s="93"/>
      <c r="J64" s="108"/>
      <c r="K64" s="108"/>
    </row>
    <row r="65" spans="1:11">
      <c r="A65" s="148" t="s">
        <v>46</v>
      </c>
      <c r="B65" s="148"/>
      <c r="C65" s="148"/>
      <c r="D65" s="148"/>
      <c r="E65" s="148"/>
      <c r="F65" s="148"/>
      <c r="G65" s="15">
        <v>314</v>
      </c>
      <c r="H65" s="93"/>
      <c r="I65" s="93"/>
      <c r="J65" s="108"/>
      <c r="K65" s="108"/>
    </row>
    <row r="66" spans="1:11">
      <c r="A66" s="148" t="s">
        <v>47</v>
      </c>
      <c r="B66" s="148"/>
      <c r="C66" s="148"/>
      <c r="D66" s="148"/>
      <c r="E66" s="148"/>
      <c r="F66" s="148"/>
      <c r="G66" s="15">
        <v>315</v>
      </c>
      <c r="H66" s="93"/>
      <c r="I66" s="93"/>
      <c r="J66" s="108"/>
      <c r="K66" s="108"/>
    </row>
    <row r="67" spans="1:11">
      <c r="A67" s="148" t="s">
        <v>48</v>
      </c>
      <c r="B67" s="148"/>
      <c r="C67" s="148"/>
      <c r="D67" s="148"/>
      <c r="E67" s="148"/>
      <c r="F67" s="148"/>
      <c r="G67" s="15">
        <v>316</v>
      </c>
      <c r="H67" s="119">
        <v>35812.449999999997</v>
      </c>
      <c r="I67" s="119"/>
      <c r="J67" s="108"/>
      <c r="K67" s="108"/>
    </row>
    <row r="68" spans="1:11">
      <c r="A68" s="145" t="s">
        <v>49</v>
      </c>
      <c r="B68" s="145"/>
      <c r="C68" s="145"/>
      <c r="D68" s="145"/>
      <c r="E68" s="145"/>
      <c r="F68" s="145"/>
      <c r="G68" s="10">
        <v>400</v>
      </c>
      <c r="H68" s="120">
        <f>SUM(H63:H67)</f>
        <v>35812.449999999997</v>
      </c>
      <c r="I68" s="120">
        <f>SUM(I63:I67)</f>
        <v>0</v>
      </c>
      <c r="J68" s="108"/>
      <c r="K68" s="108"/>
    </row>
    <row r="69" spans="1:11">
      <c r="A69" s="149" t="s">
        <v>50</v>
      </c>
      <c r="B69" s="149"/>
      <c r="C69" s="149"/>
      <c r="D69" s="149"/>
      <c r="E69" s="149"/>
      <c r="F69" s="149"/>
      <c r="G69" s="6"/>
      <c r="H69" s="96"/>
      <c r="I69" s="96"/>
      <c r="J69" s="108"/>
      <c r="K69" s="108"/>
    </row>
    <row r="70" spans="1:11">
      <c r="A70" s="148" t="s">
        <v>51</v>
      </c>
      <c r="B70" s="148"/>
      <c r="C70" s="148"/>
      <c r="D70" s="148"/>
      <c r="E70" s="148"/>
      <c r="F70" s="148"/>
      <c r="G70" s="15">
        <v>410</v>
      </c>
      <c r="H70" s="119">
        <f>17932+52</f>
        <v>17984</v>
      </c>
      <c r="I70" s="119">
        <f>17932+52</f>
        <v>17984</v>
      </c>
      <c r="J70" s="108"/>
      <c r="K70" s="108"/>
    </row>
    <row r="71" spans="1:11">
      <c r="A71" s="148" t="s">
        <v>52</v>
      </c>
      <c r="B71" s="148"/>
      <c r="C71" s="148"/>
      <c r="D71" s="148"/>
      <c r="E71" s="148"/>
      <c r="F71" s="148"/>
      <c r="G71" s="15">
        <v>411</v>
      </c>
      <c r="H71" s="119"/>
      <c r="I71" s="119"/>
      <c r="J71" s="108"/>
      <c r="K71" s="108"/>
    </row>
    <row r="72" spans="1:11">
      <c r="A72" s="148" t="s">
        <v>53</v>
      </c>
      <c r="B72" s="148"/>
      <c r="C72" s="148"/>
      <c r="D72" s="148"/>
      <c r="E72" s="148"/>
      <c r="F72" s="148"/>
      <c r="G72" s="14">
        <v>412</v>
      </c>
      <c r="H72" s="121"/>
      <c r="I72" s="119"/>
      <c r="J72" s="108"/>
      <c r="K72" s="108"/>
    </row>
    <row r="73" spans="1:11">
      <c r="A73" s="148" t="s">
        <v>54</v>
      </c>
      <c r="B73" s="148"/>
      <c r="C73" s="148"/>
      <c r="D73" s="148"/>
      <c r="E73" s="148"/>
      <c r="F73" s="148"/>
      <c r="G73" s="14">
        <v>413</v>
      </c>
      <c r="H73" s="119">
        <v>180135.7</v>
      </c>
      <c r="I73" s="119">
        <v>180135.7</v>
      </c>
      <c r="J73" s="108"/>
      <c r="K73" s="108"/>
    </row>
    <row r="74" spans="1:11">
      <c r="A74" s="148" t="s">
        <v>55</v>
      </c>
      <c r="B74" s="148"/>
      <c r="C74" s="148"/>
      <c r="D74" s="148"/>
      <c r="E74" s="148"/>
      <c r="F74" s="148"/>
      <c r="G74" s="14">
        <v>414</v>
      </c>
      <c r="H74" s="119">
        <v>-18425.2</v>
      </c>
      <c r="I74" s="93">
        <v>-4734.32</v>
      </c>
      <c r="J74" s="108"/>
      <c r="K74" s="108"/>
    </row>
    <row r="75" spans="1:11" ht="27.75" customHeight="1">
      <c r="A75" s="150" t="s">
        <v>56</v>
      </c>
      <c r="B75" s="150"/>
      <c r="C75" s="150"/>
      <c r="D75" s="150"/>
      <c r="E75" s="150"/>
      <c r="F75" s="150"/>
      <c r="G75" s="14">
        <v>420</v>
      </c>
      <c r="H75" s="122">
        <f>SUM(H70:H74)</f>
        <v>179694.5</v>
      </c>
      <c r="I75" s="122">
        <f>SUM(I70:I74)</f>
        <v>193385.38</v>
      </c>
      <c r="J75" s="108"/>
      <c r="K75" s="108"/>
    </row>
    <row r="76" spans="1:11">
      <c r="A76" s="148" t="s">
        <v>57</v>
      </c>
      <c r="B76" s="148"/>
      <c r="C76" s="148"/>
      <c r="D76" s="148"/>
      <c r="E76" s="148"/>
      <c r="F76" s="148"/>
      <c r="G76" s="14">
        <v>421</v>
      </c>
      <c r="H76" s="119"/>
      <c r="I76" s="119"/>
      <c r="J76" s="108"/>
      <c r="K76" s="111"/>
    </row>
    <row r="77" spans="1:11">
      <c r="A77" s="145" t="s">
        <v>58</v>
      </c>
      <c r="B77" s="145"/>
      <c r="C77" s="145"/>
      <c r="D77" s="145"/>
      <c r="E77" s="145"/>
      <c r="F77" s="145"/>
      <c r="G77" s="10">
        <v>500</v>
      </c>
      <c r="H77" s="122">
        <f>H75</f>
        <v>179694.5</v>
      </c>
      <c r="I77" s="137">
        <f>I75</f>
        <v>193385.38</v>
      </c>
      <c r="J77" s="108"/>
      <c r="K77" s="111"/>
    </row>
    <row r="78" spans="1:11" ht="23.25" customHeight="1">
      <c r="A78" s="146" t="s">
        <v>59</v>
      </c>
      <c r="B78" s="146"/>
      <c r="C78" s="146"/>
      <c r="D78" s="146"/>
      <c r="E78" s="146"/>
      <c r="F78" s="146"/>
      <c r="G78" s="17"/>
      <c r="H78" s="120">
        <f>H58+H68+H77</f>
        <v>231560.9</v>
      </c>
      <c r="I78" s="120">
        <f>I58+I68+I77</f>
        <v>199383.18</v>
      </c>
      <c r="J78" s="108"/>
      <c r="K78" s="108"/>
    </row>
    <row r="79" spans="1:11" ht="23.2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11">
      <c r="A80" s="20" t="s">
        <v>60</v>
      </c>
      <c r="B80" s="2"/>
      <c r="C80" s="147" t="s">
        <v>358</v>
      </c>
      <c r="D80" s="147"/>
      <c r="E80" s="147"/>
      <c r="F80" s="147"/>
      <c r="G80" s="2"/>
      <c r="H80" s="7"/>
      <c r="I80" s="7"/>
    </row>
    <row r="81" spans="1:11">
      <c r="A81" s="2"/>
      <c r="B81" s="2"/>
      <c r="C81" s="143" t="s">
        <v>61</v>
      </c>
      <c r="D81" s="143"/>
      <c r="E81" s="143"/>
      <c r="F81" s="143"/>
      <c r="G81" s="2"/>
      <c r="H81" s="144" t="s">
        <v>63</v>
      </c>
      <c r="I81" s="144"/>
      <c r="K81" s="78"/>
    </row>
    <row r="82" spans="1:11">
      <c r="A82" s="2"/>
      <c r="B82" s="2"/>
      <c r="C82" s="8"/>
      <c r="D82" s="8"/>
      <c r="E82" s="8"/>
      <c r="F82" s="8"/>
      <c r="G82" s="2"/>
      <c r="H82" s="2"/>
      <c r="I82" s="2"/>
    </row>
    <row r="83" spans="1:11">
      <c r="A83" s="21" t="s">
        <v>62</v>
      </c>
      <c r="B83" s="2"/>
      <c r="C83" s="147" t="s">
        <v>331</v>
      </c>
      <c r="D83" s="147"/>
      <c r="E83" s="147"/>
      <c r="F83" s="147"/>
      <c r="G83" s="2"/>
      <c r="H83" s="7"/>
      <c r="I83" s="7"/>
    </row>
    <row r="84" spans="1:11">
      <c r="A84" s="2"/>
      <c r="B84" s="2"/>
      <c r="C84" s="143" t="s">
        <v>61</v>
      </c>
      <c r="D84" s="143"/>
      <c r="E84" s="143"/>
      <c r="F84" s="143"/>
      <c r="G84" s="2"/>
      <c r="H84" s="144" t="s">
        <v>63</v>
      </c>
      <c r="I84" s="144"/>
    </row>
    <row r="85" spans="1:11">
      <c r="A85" s="2" t="s">
        <v>64</v>
      </c>
      <c r="B85" s="2"/>
      <c r="C85" s="2"/>
      <c r="D85" s="2"/>
      <c r="E85" s="2"/>
      <c r="F85" s="2"/>
      <c r="G85" s="2"/>
      <c r="H85" s="2"/>
      <c r="I85" s="2"/>
      <c r="J85" s="78"/>
    </row>
    <row r="86" spans="1:11">
      <c r="A86" s="2"/>
      <c r="B86" s="2"/>
      <c r="C86" s="2"/>
      <c r="D86" s="2"/>
      <c r="E86" s="2"/>
      <c r="F86" s="2"/>
      <c r="G86" s="2"/>
      <c r="H86" s="2"/>
      <c r="I86" s="2"/>
    </row>
    <row r="87" spans="1:11">
      <c r="B87" s="1"/>
      <c r="C87" s="1"/>
      <c r="D87" s="1"/>
      <c r="E87" s="1"/>
      <c r="F87" s="1"/>
      <c r="G87" s="1"/>
      <c r="H87" s="1"/>
      <c r="I87" s="1"/>
    </row>
    <row r="88" spans="1:11">
      <c r="A88" s="1"/>
      <c r="B88" s="1"/>
      <c r="C88" s="1"/>
      <c r="D88" s="1"/>
      <c r="E88" s="1"/>
      <c r="F88" s="1"/>
      <c r="G88" s="1"/>
      <c r="H88" s="135"/>
      <c r="I88" s="1"/>
    </row>
    <row r="89" spans="1:11">
      <c r="A89" s="1"/>
      <c r="B89" s="1"/>
      <c r="C89" s="1"/>
      <c r="D89" s="1"/>
      <c r="E89" s="1"/>
      <c r="F89" s="1"/>
      <c r="G89" s="1"/>
      <c r="H89" s="79"/>
      <c r="I89" s="79"/>
    </row>
    <row r="91" spans="1:11">
      <c r="H91" s="82"/>
      <c r="I91" s="82"/>
    </row>
  </sheetData>
  <mergeCells count="80">
    <mergeCell ref="A16:F16"/>
    <mergeCell ref="G1:I1"/>
    <mergeCell ref="A3:I3"/>
    <mergeCell ref="A4:I4"/>
    <mergeCell ref="A5:I5"/>
    <mergeCell ref="A6:I6"/>
    <mergeCell ref="A8:I8"/>
    <mergeCell ref="A9:I9"/>
    <mergeCell ref="A10:I10"/>
    <mergeCell ref="B12:H12"/>
    <mergeCell ref="A13:I13"/>
    <mergeCell ref="A15:F15"/>
    <mergeCell ref="A28:F28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40:F40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52:F52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64:F64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76:F76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C84:F84"/>
    <mergeCell ref="H84:I84"/>
    <mergeCell ref="A77:F77"/>
    <mergeCell ref="A78:F78"/>
    <mergeCell ref="C80:F80"/>
    <mergeCell ref="C81:F81"/>
    <mergeCell ref="H81:I81"/>
    <mergeCell ref="C83:F83"/>
  </mergeCells>
  <pageMargins left="0" right="0" top="0.3937007874015748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opLeftCell="A43" workbookViewId="0">
      <selection activeCell="C29" sqref="C29"/>
    </sheetView>
  </sheetViews>
  <sheetFormatPr defaultRowHeight="12.75"/>
  <cols>
    <col min="1" max="1" width="58.42578125" style="42" customWidth="1"/>
    <col min="2" max="2" width="11.140625" style="48" customWidth="1"/>
    <col min="3" max="3" width="13.140625" style="44" customWidth="1"/>
    <col min="4" max="4" width="13.7109375" style="44" customWidth="1"/>
    <col min="5" max="5" width="11.7109375" style="25" customWidth="1"/>
    <col min="6" max="6" width="11.42578125" style="25" customWidth="1"/>
    <col min="7" max="16384" width="9.140625" style="25"/>
  </cols>
  <sheetData>
    <row r="1" spans="1:4" ht="13.5">
      <c r="A1" s="109"/>
      <c r="B1" s="170" t="s">
        <v>66</v>
      </c>
      <c r="C1" s="170"/>
      <c r="D1" s="170"/>
    </row>
    <row r="2" spans="1:4">
      <c r="A2" s="171" t="s">
        <v>67</v>
      </c>
      <c r="B2" s="171"/>
      <c r="C2" s="171"/>
      <c r="D2" s="171"/>
    </row>
    <row r="3" spans="1:4">
      <c r="A3" s="172" t="s">
        <v>68</v>
      </c>
      <c r="B3" s="172"/>
      <c r="C3" s="172"/>
      <c r="D3" s="172"/>
    </row>
    <row r="4" spans="1:4">
      <c r="A4" s="171" t="s">
        <v>69</v>
      </c>
      <c r="B4" s="171"/>
      <c r="C4" s="171"/>
      <c r="D4" s="171"/>
    </row>
    <row r="5" spans="1:4" ht="15.75" customHeight="1">
      <c r="A5" s="26"/>
      <c r="B5" s="27"/>
      <c r="C5" s="28"/>
      <c r="D5" s="29" t="s">
        <v>70</v>
      </c>
    </row>
    <row r="6" spans="1:4" ht="30.75" customHeight="1">
      <c r="A6" s="173" t="s">
        <v>335</v>
      </c>
      <c r="B6" s="173"/>
      <c r="C6" s="173"/>
      <c r="D6" s="173"/>
    </row>
    <row r="7" spans="1:4" ht="14.25">
      <c r="A7" s="169" t="s">
        <v>71</v>
      </c>
      <c r="B7" s="169"/>
      <c r="C7" s="169"/>
      <c r="D7" s="169"/>
    </row>
    <row r="8" spans="1:4" ht="17.100000000000001" customHeight="1">
      <c r="A8" s="174" t="s">
        <v>366</v>
      </c>
      <c r="B8" s="174"/>
      <c r="C8" s="174"/>
      <c r="D8" s="174"/>
    </row>
    <row r="9" spans="1:4" ht="9" customHeight="1">
      <c r="A9" s="169"/>
      <c r="B9" s="169"/>
      <c r="C9" s="169"/>
      <c r="D9" s="169"/>
    </row>
    <row r="10" spans="1:4" ht="15">
      <c r="A10" s="34"/>
      <c r="B10" s="31"/>
      <c r="C10" s="33"/>
      <c r="D10" s="35" t="s">
        <v>72</v>
      </c>
    </row>
    <row r="11" spans="1:4" s="39" customFormat="1" ht="42.75">
      <c r="A11" s="36" t="s">
        <v>73</v>
      </c>
      <c r="B11" s="37" t="s">
        <v>74</v>
      </c>
      <c r="C11" s="38" t="s">
        <v>75</v>
      </c>
      <c r="D11" s="38" t="s">
        <v>76</v>
      </c>
    </row>
    <row r="12" spans="1:4" ht="15">
      <c r="A12" s="40" t="s">
        <v>77</v>
      </c>
      <c r="B12" s="41" t="s">
        <v>78</v>
      </c>
      <c r="C12" s="138">
        <v>211202.24</v>
      </c>
      <c r="D12" s="83">
        <v>260988.3</v>
      </c>
    </row>
    <row r="13" spans="1:4" ht="15">
      <c r="A13" s="40" t="s">
        <v>79</v>
      </c>
      <c r="B13" s="41" t="s">
        <v>80</v>
      </c>
      <c r="C13" s="138">
        <v>186930.36</v>
      </c>
      <c r="D13" s="83">
        <v>222770.8</v>
      </c>
    </row>
    <row r="14" spans="1:4" ht="15">
      <c r="A14" s="110" t="s">
        <v>81</v>
      </c>
      <c r="B14" s="41" t="s">
        <v>82</v>
      </c>
      <c r="C14" s="139">
        <f>C12-C13</f>
        <v>24271.880000000005</v>
      </c>
      <c r="D14" s="84">
        <f>D12-D13</f>
        <v>38217.5</v>
      </c>
    </row>
    <row r="15" spans="1:4" ht="15">
      <c r="A15" s="40" t="s">
        <v>83</v>
      </c>
      <c r="B15" s="41" t="s">
        <v>84</v>
      </c>
      <c r="C15" s="83"/>
      <c r="D15" s="83"/>
    </row>
    <row r="16" spans="1:4" ht="15">
      <c r="A16" s="43" t="s">
        <v>85</v>
      </c>
      <c r="B16" s="41" t="s">
        <v>86</v>
      </c>
      <c r="C16" s="138">
        <v>67400.600000000006</v>
      </c>
      <c r="D16" s="83">
        <v>65479.46</v>
      </c>
    </row>
    <row r="17" spans="1:6" ht="15">
      <c r="A17" s="40" t="s">
        <v>87</v>
      </c>
      <c r="B17" s="41" t="s">
        <v>88</v>
      </c>
      <c r="C17" s="140">
        <v>1582.5</v>
      </c>
      <c r="D17" s="85"/>
    </row>
    <row r="18" spans="1:6" ht="15">
      <c r="A18" s="43" t="s">
        <v>89</v>
      </c>
      <c r="B18" s="41" t="s">
        <v>90</v>
      </c>
      <c r="C18" s="138">
        <v>31020.34</v>
      </c>
      <c r="D18" s="83">
        <v>27295</v>
      </c>
      <c r="F18" s="105"/>
    </row>
    <row r="19" spans="1:6" ht="17.25" customHeight="1">
      <c r="A19" s="43" t="s">
        <v>91</v>
      </c>
      <c r="B19" s="41" t="s">
        <v>92</v>
      </c>
      <c r="C19" s="140">
        <f>C12-C13-C15-C16-C17+C18</f>
        <v>-13690.880000000001</v>
      </c>
      <c r="D19" s="85">
        <f>D12-D13-D15-D16-D17+D18</f>
        <v>33.040000000000873</v>
      </c>
    </row>
    <row r="20" spans="1:6" ht="15">
      <c r="A20" s="40" t="s">
        <v>93</v>
      </c>
      <c r="B20" s="41" t="s">
        <v>94</v>
      </c>
      <c r="C20" s="85"/>
      <c r="D20" s="85"/>
    </row>
    <row r="21" spans="1:6" ht="15">
      <c r="A21" s="40" t="s">
        <v>95</v>
      </c>
      <c r="B21" s="41" t="s">
        <v>96</v>
      </c>
      <c r="C21" s="85"/>
      <c r="D21" s="85"/>
    </row>
    <row r="22" spans="1:6" ht="45">
      <c r="A22" s="40" t="s">
        <v>97</v>
      </c>
      <c r="B22" s="45" t="s">
        <v>98</v>
      </c>
      <c r="C22" s="86"/>
      <c r="D22" s="86"/>
    </row>
    <row r="23" spans="1:6" ht="15">
      <c r="A23" s="40" t="s">
        <v>99</v>
      </c>
      <c r="B23" s="41" t="s">
        <v>100</v>
      </c>
      <c r="C23" s="87"/>
      <c r="D23" s="87"/>
    </row>
    <row r="24" spans="1:6" ht="15">
      <c r="A24" s="40" t="s">
        <v>101</v>
      </c>
      <c r="B24" s="45" t="s">
        <v>102</v>
      </c>
      <c r="C24" s="83"/>
      <c r="D24" s="83"/>
    </row>
    <row r="25" spans="1:6" ht="16.5" customHeight="1">
      <c r="A25" s="40" t="s">
        <v>103</v>
      </c>
      <c r="B25" s="41" t="s">
        <v>104</v>
      </c>
      <c r="C25" s="140">
        <f>C19-C24</f>
        <v>-13690.880000000001</v>
      </c>
      <c r="D25" s="85">
        <f>SUM(D19:D24)</f>
        <v>33.040000000000873</v>
      </c>
    </row>
    <row r="26" spans="1:6" ht="15">
      <c r="A26" s="40" t="s">
        <v>105</v>
      </c>
      <c r="B26" s="41" t="s">
        <v>106</v>
      </c>
      <c r="C26" s="138"/>
      <c r="D26" s="83"/>
    </row>
    <row r="27" spans="1:6" ht="30.75" customHeight="1">
      <c r="A27" s="40" t="s">
        <v>107</v>
      </c>
      <c r="B27" s="41" t="s">
        <v>108</v>
      </c>
      <c r="C27" s="140">
        <f>C25-C26</f>
        <v>-13690.880000000001</v>
      </c>
      <c r="D27" s="85">
        <f>D25-D26</f>
        <v>33.040000000000873</v>
      </c>
    </row>
    <row r="28" spans="1:6" ht="30">
      <c r="A28" s="40" t="s">
        <v>109</v>
      </c>
      <c r="B28" s="41" t="s">
        <v>110</v>
      </c>
      <c r="C28" s="140"/>
      <c r="D28" s="85"/>
    </row>
    <row r="29" spans="1:6" ht="15">
      <c r="A29" s="40" t="s">
        <v>111</v>
      </c>
      <c r="B29" s="41" t="s">
        <v>112</v>
      </c>
      <c r="C29" s="140">
        <f>C27</f>
        <v>-13690.880000000001</v>
      </c>
      <c r="D29" s="85">
        <f>D27</f>
        <v>33.040000000000873</v>
      </c>
    </row>
    <row r="30" spans="1:6" ht="15">
      <c r="A30" s="40" t="s">
        <v>113</v>
      </c>
      <c r="B30" s="41"/>
      <c r="C30" s="85"/>
      <c r="D30" s="85"/>
    </row>
    <row r="31" spans="1:6" ht="15">
      <c r="A31" s="40" t="s">
        <v>114</v>
      </c>
      <c r="B31" s="41"/>
      <c r="C31" s="85"/>
      <c r="D31" s="85"/>
    </row>
    <row r="32" spans="1:6" ht="20.25" customHeight="1">
      <c r="A32" s="40" t="s">
        <v>115</v>
      </c>
      <c r="B32" s="41" t="s">
        <v>116</v>
      </c>
      <c r="C32" s="85"/>
      <c r="D32" s="85"/>
    </row>
    <row r="33" spans="1:4" ht="15">
      <c r="A33" s="40" t="s">
        <v>117</v>
      </c>
      <c r="B33" s="41"/>
      <c r="C33" s="85"/>
      <c r="D33" s="85"/>
    </row>
    <row r="34" spans="1:4" ht="15">
      <c r="A34" s="40" t="s">
        <v>118</v>
      </c>
      <c r="B34" s="41" t="s">
        <v>119</v>
      </c>
      <c r="C34" s="85"/>
      <c r="D34" s="85"/>
    </row>
    <row r="35" spans="1:4" ht="30">
      <c r="A35" s="40" t="s">
        <v>120</v>
      </c>
      <c r="B35" s="41" t="s">
        <v>121</v>
      </c>
      <c r="C35" s="85"/>
      <c r="D35" s="85"/>
    </row>
    <row r="36" spans="1:4" ht="45">
      <c r="A36" s="40" t="s">
        <v>122</v>
      </c>
      <c r="B36" s="41" t="s">
        <v>123</v>
      </c>
      <c r="C36" s="85"/>
      <c r="D36" s="85"/>
    </row>
    <row r="37" spans="1:4" ht="18" customHeight="1">
      <c r="A37" s="40" t="s">
        <v>124</v>
      </c>
      <c r="B37" s="41" t="s">
        <v>125</v>
      </c>
      <c r="C37" s="85"/>
      <c r="D37" s="85"/>
    </row>
    <row r="38" spans="1:4" ht="30">
      <c r="A38" s="40" t="s">
        <v>126</v>
      </c>
      <c r="B38" s="41" t="s">
        <v>127</v>
      </c>
      <c r="C38" s="85"/>
      <c r="D38" s="85"/>
    </row>
    <row r="39" spans="1:4" ht="15">
      <c r="A39" s="40" t="s">
        <v>128</v>
      </c>
      <c r="B39" s="41" t="s">
        <v>129</v>
      </c>
      <c r="C39" s="85"/>
      <c r="D39" s="85"/>
    </row>
    <row r="40" spans="1:4" ht="17.25" customHeight="1">
      <c r="A40" s="40" t="s">
        <v>130</v>
      </c>
      <c r="B40" s="41" t="s">
        <v>131</v>
      </c>
      <c r="C40" s="85"/>
      <c r="D40" s="85"/>
    </row>
    <row r="41" spans="1:4" ht="19.5" customHeight="1">
      <c r="A41" s="40" t="s">
        <v>132</v>
      </c>
      <c r="B41" s="41" t="s">
        <v>133</v>
      </c>
      <c r="C41" s="85"/>
      <c r="D41" s="85"/>
    </row>
    <row r="42" spans="1:4" ht="15">
      <c r="A42" s="40" t="s">
        <v>134</v>
      </c>
      <c r="B42" s="41" t="s">
        <v>135</v>
      </c>
      <c r="C42" s="85"/>
      <c r="D42" s="85"/>
    </row>
    <row r="43" spans="1:4" ht="30">
      <c r="A43" s="40" t="s">
        <v>136</v>
      </c>
      <c r="B43" s="41" t="s">
        <v>137</v>
      </c>
      <c r="C43" s="85"/>
      <c r="D43" s="85"/>
    </row>
    <row r="44" spans="1:4" ht="17.25" customHeight="1">
      <c r="A44" s="40" t="s">
        <v>138</v>
      </c>
      <c r="B44" s="41" t="s">
        <v>139</v>
      </c>
      <c r="C44" s="85"/>
      <c r="D44" s="85"/>
    </row>
    <row r="45" spans="1:4" ht="15">
      <c r="A45" s="40" t="s">
        <v>140</v>
      </c>
      <c r="B45" s="41" t="s">
        <v>141</v>
      </c>
      <c r="C45" s="140">
        <f>C29</f>
        <v>-13690.880000000001</v>
      </c>
      <c r="D45" s="85">
        <f>D29</f>
        <v>33.040000000000873</v>
      </c>
    </row>
    <row r="46" spans="1:4" ht="15">
      <c r="A46" s="40" t="s">
        <v>142</v>
      </c>
      <c r="B46" s="41"/>
      <c r="C46" s="85"/>
      <c r="D46" s="85"/>
    </row>
    <row r="47" spans="1:4" ht="15">
      <c r="A47" s="40" t="s">
        <v>113</v>
      </c>
      <c r="B47" s="41"/>
      <c r="C47" s="85"/>
      <c r="D47" s="85"/>
    </row>
    <row r="48" spans="1:4" ht="15">
      <c r="A48" s="40" t="s">
        <v>114</v>
      </c>
      <c r="B48" s="41"/>
      <c r="C48" s="85"/>
      <c r="D48" s="85"/>
    </row>
    <row r="49" spans="1:4" ht="15">
      <c r="A49" s="40" t="s">
        <v>143</v>
      </c>
      <c r="B49" s="41" t="s">
        <v>144</v>
      </c>
      <c r="C49" s="85"/>
      <c r="D49" s="85"/>
    </row>
    <row r="50" spans="1:4" ht="15">
      <c r="A50" s="40" t="s">
        <v>117</v>
      </c>
      <c r="B50" s="41"/>
      <c r="C50" s="85"/>
      <c r="D50" s="85"/>
    </row>
    <row r="51" spans="1:4" ht="15">
      <c r="A51" s="40" t="s">
        <v>145</v>
      </c>
      <c r="B51" s="41"/>
      <c r="C51" s="85"/>
      <c r="D51" s="85"/>
    </row>
    <row r="52" spans="1:4" ht="15">
      <c r="A52" s="40" t="s">
        <v>146</v>
      </c>
      <c r="B52" s="41"/>
      <c r="C52" s="85"/>
      <c r="D52" s="85"/>
    </row>
    <row r="53" spans="1:4" ht="15">
      <c r="A53" s="40" t="s">
        <v>147</v>
      </c>
      <c r="B53" s="41"/>
      <c r="C53" s="85"/>
      <c r="D53" s="85"/>
    </row>
    <row r="54" spans="1:4" ht="15">
      <c r="A54" s="40" t="s">
        <v>148</v>
      </c>
      <c r="B54" s="41"/>
      <c r="C54" s="85"/>
      <c r="D54" s="85"/>
    </row>
    <row r="55" spans="1:4" ht="15">
      <c r="A55" s="40" t="s">
        <v>146</v>
      </c>
      <c r="B55" s="41"/>
      <c r="C55" s="85"/>
      <c r="D55" s="85"/>
    </row>
    <row r="56" spans="1:4" ht="15">
      <c r="A56" s="40" t="s">
        <v>147</v>
      </c>
      <c r="B56" s="41"/>
      <c r="C56" s="85"/>
      <c r="D56" s="85"/>
    </row>
    <row r="57" spans="1:4" ht="24.6" customHeight="1">
      <c r="A57" s="34"/>
      <c r="B57" s="31"/>
      <c r="C57" s="32"/>
      <c r="D57" s="32"/>
    </row>
    <row r="58" spans="1:4" ht="15" customHeight="1">
      <c r="A58" s="20" t="s">
        <v>359</v>
      </c>
      <c r="B58" s="2"/>
      <c r="C58" s="106"/>
      <c r="D58" s="106"/>
    </row>
    <row r="59" spans="1:4" ht="13.5" customHeight="1">
      <c r="A59" s="47" t="s">
        <v>150</v>
      </c>
      <c r="B59" s="175" t="s">
        <v>63</v>
      </c>
      <c r="C59" s="175"/>
      <c r="D59" s="175"/>
    </row>
    <row r="60" spans="1:4" ht="15">
      <c r="A60" s="47"/>
      <c r="B60" s="47"/>
      <c r="C60" s="47"/>
      <c r="D60" s="47"/>
    </row>
    <row r="61" spans="1:4" ht="15" customHeight="1">
      <c r="A61" s="46" t="s">
        <v>334</v>
      </c>
      <c r="B61" s="107"/>
      <c r="C61" s="176"/>
      <c r="D61" s="176"/>
    </row>
    <row r="62" spans="1:4" ht="12" customHeight="1">
      <c r="A62" s="47" t="s">
        <v>150</v>
      </c>
      <c r="B62" s="175" t="s">
        <v>63</v>
      </c>
      <c r="C62" s="175"/>
      <c r="D62" s="175"/>
    </row>
    <row r="64" spans="1:4">
      <c r="A64" s="42" t="s">
        <v>152</v>
      </c>
    </row>
  </sheetData>
  <mergeCells count="11">
    <mergeCell ref="A8:D8"/>
    <mergeCell ref="A9:D9"/>
    <mergeCell ref="B59:D59"/>
    <mergeCell ref="C61:D61"/>
    <mergeCell ref="B62:D62"/>
    <mergeCell ref="A7:D7"/>
    <mergeCell ref="B1:D1"/>
    <mergeCell ref="A2:D2"/>
    <mergeCell ref="A3:D3"/>
    <mergeCell ref="A4:D4"/>
    <mergeCell ref="A6:D6"/>
  </mergeCells>
  <pageMargins left="0" right="0" top="0" bottom="0" header="0.31496062992125984" footer="0.31496062992125984"/>
  <pageSetup paperSize="9" firstPageNumber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topLeftCell="A40" workbookViewId="0">
      <selection activeCell="D24" sqref="D24"/>
    </sheetView>
  </sheetViews>
  <sheetFormatPr defaultRowHeight="12.75"/>
  <cols>
    <col min="1" max="1" width="5" style="25" customWidth="1"/>
    <col min="2" max="2" width="52.7109375" style="42" customWidth="1"/>
    <col min="3" max="3" width="9" style="48" customWidth="1"/>
    <col min="4" max="4" width="12.5703125" style="44" customWidth="1"/>
    <col min="5" max="5" width="14.140625" style="44" customWidth="1"/>
    <col min="6" max="16384" width="9.140625" style="25"/>
  </cols>
  <sheetData>
    <row r="1" spans="1:5" ht="17.850000000000001" customHeight="1">
      <c r="A1" s="49"/>
      <c r="B1" s="24"/>
      <c r="C1" s="170" t="s">
        <v>153</v>
      </c>
      <c r="D1" s="170"/>
      <c r="E1" s="170"/>
    </row>
    <row r="2" spans="1:5" ht="15">
      <c r="A2" s="49"/>
      <c r="B2" s="171" t="s">
        <v>67</v>
      </c>
      <c r="C2" s="171"/>
      <c r="D2" s="171"/>
      <c r="E2" s="171"/>
    </row>
    <row r="3" spans="1:5" ht="15">
      <c r="A3" s="49"/>
      <c r="B3" s="172" t="s">
        <v>68</v>
      </c>
      <c r="C3" s="172"/>
      <c r="D3" s="172"/>
      <c r="E3" s="172"/>
    </row>
    <row r="4" spans="1:5" ht="15">
      <c r="A4" s="30"/>
      <c r="B4" s="171" t="s">
        <v>69</v>
      </c>
      <c r="C4" s="171"/>
      <c r="D4" s="171"/>
      <c r="E4" s="171"/>
    </row>
    <row r="5" spans="1:5" ht="15">
      <c r="A5" s="30"/>
      <c r="B5" s="24"/>
      <c r="C5" s="24"/>
      <c r="D5" s="24"/>
      <c r="E5" s="50" t="s">
        <v>70</v>
      </c>
    </row>
    <row r="6" spans="1:5" ht="16.5" customHeight="1">
      <c r="A6" s="173" t="s">
        <v>335</v>
      </c>
      <c r="B6" s="173"/>
      <c r="C6" s="173"/>
      <c r="D6" s="173"/>
      <c r="E6" s="173"/>
    </row>
    <row r="7" spans="1:5" ht="15" customHeight="1">
      <c r="A7" s="173"/>
      <c r="B7" s="173"/>
      <c r="C7" s="173"/>
      <c r="D7" s="173"/>
      <c r="E7" s="173"/>
    </row>
    <row r="8" spans="1:5" ht="14.25" customHeight="1">
      <c r="A8" s="169" t="s">
        <v>154</v>
      </c>
      <c r="B8" s="169"/>
      <c r="C8" s="169"/>
      <c r="D8" s="169"/>
      <c r="E8" s="169"/>
    </row>
    <row r="9" spans="1:5" ht="14.25">
      <c r="A9" s="169" t="s">
        <v>366</v>
      </c>
      <c r="B9" s="169"/>
      <c r="C9" s="169"/>
      <c r="D9" s="169"/>
      <c r="E9" s="169"/>
    </row>
    <row r="10" spans="1:5" ht="15.75" customHeight="1">
      <c r="A10" s="169" t="s">
        <v>155</v>
      </c>
      <c r="B10" s="169"/>
      <c r="C10" s="169"/>
      <c r="D10" s="169"/>
      <c r="E10" s="169"/>
    </row>
    <row r="11" spans="1:5" ht="15">
      <c r="A11" s="30"/>
      <c r="B11" s="34"/>
      <c r="C11" s="31"/>
      <c r="D11" s="33"/>
      <c r="E11" s="35" t="s">
        <v>72</v>
      </c>
    </row>
    <row r="12" spans="1:5" s="39" customFormat="1" ht="42.75">
      <c r="A12" s="177" t="s">
        <v>73</v>
      </c>
      <c r="B12" s="177"/>
      <c r="C12" s="51" t="s">
        <v>74</v>
      </c>
      <c r="D12" s="52" t="s">
        <v>75</v>
      </c>
      <c r="E12" s="52" t="s">
        <v>76</v>
      </c>
    </row>
    <row r="13" spans="1:5" s="39" customFormat="1" ht="20.85" customHeight="1">
      <c r="A13" s="178" t="s">
        <v>156</v>
      </c>
      <c r="B13" s="178"/>
      <c r="C13" s="178"/>
      <c r="D13" s="178"/>
      <c r="E13" s="178"/>
    </row>
    <row r="14" spans="1:5" ht="18.600000000000001" customHeight="1">
      <c r="A14" s="179" t="s">
        <v>325</v>
      </c>
      <c r="B14" s="179"/>
      <c r="C14" s="98" t="s">
        <v>78</v>
      </c>
      <c r="D14" s="99">
        <f>SUM(D16:D21)</f>
        <v>242614.00999999998</v>
      </c>
      <c r="E14" s="100">
        <f>SUM(E16:E21)</f>
        <v>260988.30000000002</v>
      </c>
    </row>
    <row r="15" spans="1:5" ht="15" customHeight="1">
      <c r="A15" s="180" t="s">
        <v>117</v>
      </c>
      <c r="B15" s="180"/>
      <c r="C15" s="101"/>
      <c r="D15" s="102"/>
      <c r="E15" s="103"/>
    </row>
    <row r="16" spans="1:5" ht="15.75">
      <c r="A16" s="181"/>
      <c r="B16" s="104" t="s">
        <v>157</v>
      </c>
      <c r="C16" s="101" t="s">
        <v>80</v>
      </c>
      <c r="D16" s="124">
        <v>230705.21</v>
      </c>
      <c r="E16" s="124">
        <v>243764.1</v>
      </c>
    </row>
    <row r="17" spans="1:5" ht="15.75">
      <c r="A17" s="181"/>
      <c r="B17" s="104" t="s">
        <v>158</v>
      </c>
      <c r="C17" s="101" t="s">
        <v>82</v>
      </c>
      <c r="D17" s="125"/>
      <c r="E17" s="125"/>
    </row>
    <row r="18" spans="1:5" ht="18" customHeight="1">
      <c r="A18" s="181"/>
      <c r="B18" s="104" t="s">
        <v>159</v>
      </c>
      <c r="C18" s="101" t="s">
        <v>84</v>
      </c>
      <c r="D18" s="125"/>
      <c r="E18" s="125"/>
    </row>
    <row r="19" spans="1:5" ht="15.75">
      <c r="A19" s="181"/>
      <c r="B19" s="104" t="s">
        <v>160</v>
      </c>
      <c r="C19" s="101" t="s">
        <v>86</v>
      </c>
      <c r="D19" s="125"/>
      <c r="E19" s="125"/>
    </row>
    <row r="20" spans="1:5" ht="15.75">
      <c r="A20" s="181"/>
      <c r="B20" s="104" t="s">
        <v>161</v>
      </c>
      <c r="C20" s="101" t="s">
        <v>88</v>
      </c>
      <c r="D20" s="125"/>
      <c r="E20" s="125"/>
    </row>
    <row r="21" spans="1:5" ht="15.75">
      <c r="A21" s="181"/>
      <c r="B21" s="104" t="s">
        <v>162</v>
      </c>
      <c r="C21" s="101" t="s">
        <v>90</v>
      </c>
      <c r="D21" s="124">
        <v>11908.8</v>
      </c>
      <c r="E21" s="124">
        <v>17224.2</v>
      </c>
    </row>
    <row r="22" spans="1:5" ht="18.75" customHeight="1">
      <c r="A22" s="179" t="s">
        <v>326</v>
      </c>
      <c r="B22" s="179"/>
      <c r="C22" s="98" t="s">
        <v>92</v>
      </c>
      <c r="D22" s="99">
        <f>SUM(D24:D30)</f>
        <v>242691.96</v>
      </c>
      <c r="E22" s="100">
        <f>SUM(E24:E30)</f>
        <v>260955.28</v>
      </c>
    </row>
    <row r="23" spans="1:5" ht="15" customHeight="1">
      <c r="A23" s="180" t="s">
        <v>117</v>
      </c>
      <c r="B23" s="180"/>
      <c r="C23" s="101"/>
      <c r="D23" s="102"/>
      <c r="E23" s="103"/>
    </row>
    <row r="24" spans="1:5" ht="16.350000000000001" customHeight="1">
      <c r="A24" s="181"/>
      <c r="B24" s="104" t="s">
        <v>163</v>
      </c>
      <c r="C24" s="101" t="s">
        <v>94</v>
      </c>
      <c r="D24" s="125">
        <f>28259.87+12832.21+1842.05+1004.63+1634.84</f>
        <v>45573.599999999999</v>
      </c>
      <c r="E24" s="125">
        <f>32678.53+12945.6+1198.77+16701.21+1244.2+964.31</f>
        <v>65732.62</v>
      </c>
    </row>
    <row r="25" spans="1:5" ht="15.75" customHeight="1">
      <c r="A25" s="181"/>
      <c r="B25" s="104" t="s">
        <v>164</v>
      </c>
      <c r="C25" s="101" t="s">
        <v>96</v>
      </c>
      <c r="D25" s="125"/>
      <c r="E25" s="125"/>
    </row>
    <row r="26" spans="1:5" ht="15.75">
      <c r="A26" s="181"/>
      <c r="B26" s="104" t="s">
        <v>165</v>
      </c>
      <c r="C26" s="101" t="s">
        <v>98</v>
      </c>
      <c r="D26" s="125">
        <f>110491.45+12318.57</f>
        <v>122810.01999999999</v>
      </c>
      <c r="E26" s="125">
        <f>108200.2+15528.38</f>
        <v>123728.58</v>
      </c>
    </row>
    <row r="27" spans="1:5" ht="15.75">
      <c r="A27" s="181"/>
      <c r="B27" s="104" t="s">
        <v>166</v>
      </c>
      <c r="C27" s="101" t="s">
        <v>100</v>
      </c>
      <c r="D27" s="125"/>
      <c r="E27" s="125"/>
    </row>
    <row r="28" spans="1:5" ht="15.75">
      <c r="A28" s="181"/>
      <c r="B28" s="104" t="s">
        <v>167</v>
      </c>
      <c r="C28" s="101" t="s">
        <v>102</v>
      </c>
      <c r="D28" s="125">
        <v>884.21</v>
      </c>
      <c r="E28" s="125">
        <v>820.5</v>
      </c>
    </row>
    <row r="29" spans="1:5" ht="15.75">
      <c r="A29" s="181"/>
      <c r="B29" s="104" t="s">
        <v>168</v>
      </c>
      <c r="C29" s="101" t="s">
        <v>169</v>
      </c>
      <c r="D29" s="125">
        <f>19537.1+67.13+23.18+365.65</f>
        <v>19993.060000000001</v>
      </c>
      <c r="E29" s="125">
        <f>22556.8+1.6+3.19+21</f>
        <v>22582.589999999997</v>
      </c>
    </row>
    <row r="30" spans="1:5" ht="15.75">
      <c r="A30" s="181"/>
      <c r="B30" s="104" t="s">
        <v>170</v>
      </c>
      <c r="C30" s="101" t="s">
        <v>171</v>
      </c>
      <c r="D30" s="125">
        <f>1021.25+2725.37+525.33+7104.02+42055.1</f>
        <v>53431.07</v>
      </c>
      <c r="E30" s="125">
        <f>1327.06+1972.4+626.12+728.15+16935.59+430+2230+23841.67</f>
        <v>48090.99</v>
      </c>
    </row>
    <row r="31" spans="1:5" ht="30" customHeight="1">
      <c r="A31" s="183" t="s">
        <v>327</v>
      </c>
      <c r="B31" s="183"/>
      <c r="C31" s="98" t="s">
        <v>172</v>
      </c>
      <c r="D31" s="100">
        <f>D14-D22</f>
        <v>-77.950000000011642</v>
      </c>
      <c r="E31" s="100">
        <v>33</v>
      </c>
    </row>
    <row r="32" spans="1:5" ht="21.6" customHeight="1">
      <c r="A32" s="182" t="s">
        <v>173</v>
      </c>
      <c r="B32" s="182"/>
      <c r="C32" s="182"/>
      <c r="D32" s="182"/>
      <c r="E32" s="182"/>
    </row>
    <row r="33" spans="1:5" ht="18.600000000000001" customHeight="1">
      <c r="A33" s="179" t="s">
        <v>328</v>
      </c>
      <c r="B33" s="179"/>
      <c r="C33" s="98" t="s">
        <v>175</v>
      </c>
      <c r="D33" s="100">
        <f>D35+D36+D37+D38+D39+D45</f>
        <v>0</v>
      </c>
      <c r="E33" s="100">
        <f>E35+E36+E37+E38+E39+E45</f>
        <v>0</v>
      </c>
    </row>
    <row r="34" spans="1:5" ht="15" customHeight="1">
      <c r="A34" s="180" t="s">
        <v>117</v>
      </c>
      <c r="B34" s="180"/>
      <c r="C34" s="101"/>
      <c r="D34" s="103"/>
      <c r="E34" s="103"/>
    </row>
    <row r="35" spans="1:5" ht="15.75">
      <c r="A35" s="181"/>
      <c r="B35" s="104" t="s">
        <v>176</v>
      </c>
      <c r="C35" s="101" t="s">
        <v>177</v>
      </c>
      <c r="D35" s="103"/>
      <c r="E35" s="103"/>
    </row>
    <row r="36" spans="1:5" ht="15.75">
      <c r="A36" s="181"/>
      <c r="B36" s="104" t="s">
        <v>178</v>
      </c>
      <c r="C36" s="101" t="s">
        <v>179</v>
      </c>
      <c r="D36" s="103"/>
      <c r="E36" s="103"/>
    </row>
    <row r="37" spans="1:5" ht="15.75">
      <c r="A37" s="181"/>
      <c r="B37" s="104" t="s">
        <v>180</v>
      </c>
      <c r="C37" s="101" t="s">
        <v>181</v>
      </c>
      <c r="D37" s="103"/>
      <c r="E37" s="103"/>
    </row>
    <row r="38" spans="1:5" ht="47.25">
      <c r="A38" s="181"/>
      <c r="B38" s="104" t="s">
        <v>182</v>
      </c>
      <c r="C38" s="101" t="s">
        <v>183</v>
      </c>
      <c r="D38" s="103"/>
      <c r="E38" s="103"/>
    </row>
    <row r="39" spans="1:5" ht="15" customHeight="1">
      <c r="A39" s="181"/>
      <c r="B39" s="104" t="s">
        <v>184</v>
      </c>
      <c r="C39" s="101" t="s">
        <v>185</v>
      </c>
      <c r="D39" s="103"/>
      <c r="E39" s="103"/>
    </row>
    <row r="40" spans="1:5" ht="27" customHeight="1">
      <c r="A40" s="181"/>
      <c r="B40" s="104" t="s">
        <v>186</v>
      </c>
      <c r="C40" s="101" t="s">
        <v>187</v>
      </c>
      <c r="D40" s="103"/>
      <c r="E40" s="103"/>
    </row>
    <row r="41" spans="1:5" ht="17.25" customHeight="1">
      <c r="A41" s="181"/>
      <c r="B41" s="104" t="s">
        <v>188</v>
      </c>
      <c r="C41" s="101" t="s">
        <v>189</v>
      </c>
      <c r="D41" s="103"/>
      <c r="E41" s="103"/>
    </row>
    <row r="42" spans="1:5" ht="15" customHeight="1">
      <c r="A42" s="181"/>
      <c r="B42" s="104" t="s">
        <v>190</v>
      </c>
      <c r="C42" s="101" t="s">
        <v>191</v>
      </c>
      <c r="D42" s="103"/>
      <c r="E42" s="103"/>
    </row>
    <row r="43" spans="1:5" ht="15.75" customHeight="1">
      <c r="A43" s="181"/>
      <c r="B43" s="104" t="s">
        <v>192</v>
      </c>
      <c r="C43" s="101" t="s">
        <v>193</v>
      </c>
      <c r="D43" s="103"/>
      <c r="E43" s="103"/>
    </row>
    <row r="44" spans="1:5" ht="14.25" customHeight="1">
      <c r="A44" s="181"/>
      <c r="B44" s="104" t="s">
        <v>161</v>
      </c>
      <c r="C44" s="101" t="s">
        <v>194</v>
      </c>
      <c r="D44" s="103"/>
      <c r="E44" s="103"/>
    </row>
    <row r="45" spans="1:5" ht="15.75">
      <c r="A45" s="181"/>
      <c r="B45" s="104" t="s">
        <v>162</v>
      </c>
      <c r="C45" s="101" t="s">
        <v>195</v>
      </c>
      <c r="D45" s="103"/>
      <c r="E45" s="103"/>
    </row>
    <row r="46" spans="1:5" ht="21.75" customHeight="1">
      <c r="A46" s="179" t="s">
        <v>329</v>
      </c>
      <c r="B46" s="179"/>
      <c r="C46" s="98" t="s">
        <v>196</v>
      </c>
      <c r="D46" s="100">
        <f>D48+D49+D50+D51+D58</f>
        <v>0</v>
      </c>
      <c r="E46" s="100">
        <f>E48+E49+E50+E51+E58</f>
        <v>0</v>
      </c>
    </row>
    <row r="47" spans="1:5" ht="15" customHeight="1">
      <c r="A47" s="180" t="s">
        <v>117</v>
      </c>
      <c r="B47" s="180"/>
      <c r="C47" s="101"/>
      <c r="D47" s="103"/>
      <c r="E47" s="103"/>
    </row>
    <row r="48" spans="1:5" ht="15">
      <c r="A48" s="188"/>
      <c r="B48" s="43" t="s">
        <v>197</v>
      </c>
      <c r="C48" s="41" t="s">
        <v>198</v>
      </c>
      <c r="D48" s="126"/>
      <c r="E48" s="126"/>
    </row>
    <row r="49" spans="1:5" ht="15">
      <c r="A49" s="188"/>
      <c r="B49" s="43" t="s">
        <v>199</v>
      </c>
      <c r="C49" s="41" t="s">
        <v>200</v>
      </c>
      <c r="D49" s="126"/>
      <c r="E49" s="126"/>
    </row>
    <row r="50" spans="1:5" ht="15">
      <c r="A50" s="188"/>
      <c r="B50" s="43" t="s">
        <v>201</v>
      </c>
      <c r="C50" s="41" t="s">
        <v>202</v>
      </c>
      <c r="D50" s="126"/>
      <c r="E50" s="126"/>
    </row>
    <row r="51" spans="1:5" ht="45">
      <c r="A51" s="188"/>
      <c r="B51" s="43" t="s">
        <v>203</v>
      </c>
      <c r="C51" s="41" t="s">
        <v>204</v>
      </c>
      <c r="D51" s="85"/>
      <c r="E51" s="85"/>
    </row>
    <row r="52" spans="1:5" ht="16.5" customHeight="1">
      <c r="A52" s="188"/>
      <c r="B52" s="43" t="s">
        <v>205</v>
      </c>
      <c r="C52" s="41" t="s">
        <v>206</v>
      </c>
      <c r="D52" s="85"/>
      <c r="E52" s="85"/>
    </row>
    <row r="53" spans="1:5" ht="15" customHeight="1">
      <c r="A53" s="188"/>
      <c r="B53" s="43" t="s">
        <v>207</v>
      </c>
      <c r="C53" s="41" t="s">
        <v>208</v>
      </c>
      <c r="D53" s="85"/>
      <c r="E53" s="85"/>
    </row>
    <row r="54" spans="1:5" ht="15" customHeight="1">
      <c r="A54" s="188"/>
      <c r="B54" s="43" t="s">
        <v>209</v>
      </c>
      <c r="C54" s="41" t="s">
        <v>210</v>
      </c>
      <c r="D54" s="85"/>
      <c r="E54" s="85"/>
    </row>
    <row r="55" spans="1:5" ht="15" customHeight="1">
      <c r="A55" s="188"/>
      <c r="B55" s="43" t="s">
        <v>211</v>
      </c>
      <c r="C55" s="41" t="s">
        <v>212</v>
      </c>
      <c r="D55" s="85"/>
      <c r="E55" s="85"/>
    </row>
    <row r="56" spans="1:5" ht="16.5" customHeight="1">
      <c r="A56" s="188"/>
      <c r="B56" s="43" t="s">
        <v>190</v>
      </c>
      <c r="C56" s="41" t="s">
        <v>213</v>
      </c>
      <c r="D56" s="85"/>
      <c r="E56" s="85"/>
    </row>
    <row r="57" spans="1:5" ht="15" customHeight="1">
      <c r="A57" s="188"/>
      <c r="B57" s="43" t="s">
        <v>214</v>
      </c>
      <c r="C57" s="41" t="s">
        <v>215</v>
      </c>
      <c r="D57" s="85"/>
      <c r="E57" s="85"/>
    </row>
    <row r="58" spans="1:5" ht="15">
      <c r="A58" s="188"/>
      <c r="B58" s="43" t="s">
        <v>170</v>
      </c>
      <c r="C58" s="41" t="s">
        <v>216</v>
      </c>
      <c r="D58" s="85"/>
      <c r="E58" s="85"/>
    </row>
    <row r="59" spans="1:5" ht="27.75" customHeight="1">
      <c r="A59" s="189" t="s">
        <v>217</v>
      </c>
      <c r="B59" s="189"/>
      <c r="C59" s="53" t="s">
        <v>218</v>
      </c>
      <c r="D59" s="84">
        <f>D33-D46</f>
        <v>0</v>
      </c>
      <c r="E59" s="84">
        <f>E33-E46</f>
        <v>0</v>
      </c>
    </row>
    <row r="60" spans="1:5" ht="26.1" customHeight="1">
      <c r="A60" s="178" t="s">
        <v>219</v>
      </c>
      <c r="B60" s="178"/>
      <c r="C60" s="178"/>
      <c r="D60" s="178"/>
      <c r="E60" s="178"/>
    </row>
    <row r="61" spans="1:5" ht="15">
      <c r="A61" s="184" t="s">
        <v>174</v>
      </c>
      <c r="B61" s="184"/>
      <c r="C61" s="53" t="s">
        <v>220</v>
      </c>
      <c r="D61" s="84">
        <f>D63+D64+D65+D66</f>
        <v>0</v>
      </c>
      <c r="E61" s="84">
        <f>E63+E64+E65+E66</f>
        <v>0</v>
      </c>
    </row>
    <row r="62" spans="1:5" ht="15" customHeight="1">
      <c r="A62" s="186" t="s">
        <v>117</v>
      </c>
      <c r="B62" s="186"/>
      <c r="C62" s="41"/>
      <c r="D62" s="85"/>
      <c r="E62" s="85"/>
    </row>
    <row r="63" spans="1:5" ht="15">
      <c r="A63" s="188"/>
      <c r="B63" s="43" t="s">
        <v>221</v>
      </c>
      <c r="C63" s="41" t="s">
        <v>222</v>
      </c>
      <c r="D63" s="85"/>
      <c r="E63" s="85"/>
    </row>
    <row r="64" spans="1:5" ht="15">
      <c r="A64" s="188"/>
      <c r="B64" s="43" t="s">
        <v>223</v>
      </c>
      <c r="C64" s="41" t="s">
        <v>224</v>
      </c>
      <c r="D64" s="85"/>
      <c r="E64" s="85"/>
    </row>
    <row r="65" spans="1:7" ht="15">
      <c r="A65" s="188"/>
      <c r="B65" s="43" t="s">
        <v>161</v>
      </c>
      <c r="C65" s="41" t="s">
        <v>225</v>
      </c>
      <c r="D65" s="85"/>
      <c r="E65" s="85"/>
    </row>
    <row r="66" spans="1:7" ht="15">
      <c r="A66" s="188"/>
      <c r="B66" s="43" t="s">
        <v>162</v>
      </c>
      <c r="C66" s="41" t="s">
        <v>226</v>
      </c>
      <c r="D66" s="85"/>
      <c r="E66" s="85"/>
    </row>
    <row r="67" spans="1:7" ht="15">
      <c r="A67" s="184" t="s">
        <v>227</v>
      </c>
      <c r="B67" s="184"/>
      <c r="C67" s="53" t="s">
        <v>104</v>
      </c>
      <c r="D67" s="84">
        <f>D69+D70+D71+D73</f>
        <v>0</v>
      </c>
      <c r="E67" s="84">
        <f>E69+E70+E71+E73</f>
        <v>0</v>
      </c>
    </row>
    <row r="68" spans="1:7" ht="15" customHeight="1">
      <c r="A68" s="186" t="s">
        <v>117</v>
      </c>
      <c r="B68" s="186"/>
      <c r="C68" s="41"/>
      <c r="D68" s="85"/>
      <c r="E68" s="85"/>
    </row>
    <row r="69" spans="1:7" ht="15">
      <c r="A69" s="188"/>
      <c r="B69" s="43" t="s">
        <v>228</v>
      </c>
      <c r="C69" s="41" t="s">
        <v>106</v>
      </c>
      <c r="D69" s="85"/>
      <c r="E69" s="85"/>
    </row>
    <row r="70" spans="1:7" ht="15">
      <c r="A70" s="188"/>
      <c r="B70" s="43" t="s">
        <v>166</v>
      </c>
      <c r="C70" s="41" t="s">
        <v>229</v>
      </c>
      <c r="D70" s="85"/>
      <c r="E70" s="85"/>
    </row>
    <row r="71" spans="1:7" ht="15">
      <c r="A71" s="188"/>
      <c r="B71" s="43" t="s">
        <v>230</v>
      </c>
      <c r="C71" s="41" t="s">
        <v>231</v>
      </c>
      <c r="D71" s="85"/>
      <c r="E71" s="85"/>
    </row>
    <row r="72" spans="1:7" ht="15.75" customHeight="1">
      <c r="A72" s="188"/>
      <c r="B72" s="43" t="s">
        <v>232</v>
      </c>
      <c r="C72" s="41" t="s">
        <v>233</v>
      </c>
      <c r="D72" s="85"/>
      <c r="E72" s="85"/>
    </row>
    <row r="73" spans="1:7" ht="15">
      <c r="A73" s="188"/>
      <c r="B73" s="43" t="s">
        <v>234</v>
      </c>
      <c r="C73" s="41" t="s">
        <v>235</v>
      </c>
      <c r="D73" s="126"/>
      <c r="E73" s="126"/>
    </row>
    <row r="74" spans="1:7" ht="30.75" customHeight="1">
      <c r="A74" s="189" t="s">
        <v>236</v>
      </c>
      <c r="B74" s="189"/>
      <c r="C74" s="53" t="s">
        <v>237</v>
      </c>
      <c r="D74" s="84">
        <f>D61-D67</f>
        <v>0</v>
      </c>
      <c r="E74" s="84">
        <f>E61-E67</f>
        <v>0</v>
      </c>
    </row>
    <row r="75" spans="1:7" ht="18" customHeight="1">
      <c r="A75" s="189" t="s">
        <v>238</v>
      </c>
      <c r="B75" s="189"/>
      <c r="C75" s="53" t="s">
        <v>239</v>
      </c>
      <c r="D75" s="84"/>
      <c r="E75" s="84"/>
    </row>
    <row r="76" spans="1:7" ht="31.5" customHeight="1">
      <c r="A76" s="187" t="s">
        <v>240</v>
      </c>
      <c r="B76" s="187"/>
      <c r="C76" s="54" t="s">
        <v>241</v>
      </c>
      <c r="D76" s="97">
        <f>D31+D59+D74</f>
        <v>-77.950000000011642</v>
      </c>
      <c r="E76" s="97">
        <f>E31+E59+E74</f>
        <v>33</v>
      </c>
    </row>
    <row r="77" spans="1:7" ht="29.25" customHeight="1">
      <c r="A77" s="187" t="s">
        <v>242</v>
      </c>
      <c r="B77" s="187"/>
      <c r="C77" s="54" t="s">
        <v>243</v>
      </c>
      <c r="D77" s="97">
        <f>E78</f>
        <v>157.5</v>
      </c>
      <c r="E77" s="97">
        <v>124.5</v>
      </c>
    </row>
    <row r="78" spans="1:7" ht="29.25" customHeight="1">
      <c r="A78" s="187" t="s">
        <v>244</v>
      </c>
      <c r="B78" s="187"/>
      <c r="C78" s="54" t="s">
        <v>245</v>
      </c>
      <c r="D78" s="97">
        <f>D77+D76</f>
        <v>79.549999999988358</v>
      </c>
      <c r="E78" s="97">
        <f>E76+E77</f>
        <v>157.5</v>
      </c>
      <c r="G78" s="105"/>
    </row>
    <row r="79" spans="1:7" ht="2.25" customHeight="1">
      <c r="A79" s="55"/>
      <c r="B79" s="56"/>
      <c r="C79" s="57"/>
      <c r="D79" s="58"/>
      <c r="E79" s="58"/>
    </row>
    <row r="80" spans="1:7" ht="15">
      <c r="A80" s="30"/>
      <c r="B80" s="46" t="s">
        <v>360</v>
      </c>
      <c r="C80" s="185" t="s">
        <v>149</v>
      </c>
      <c r="D80" s="185"/>
      <c r="E80" s="185"/>
    </row>
    <row r="81" spans="1:5" ht="12" customHeight="1">
      <c r="A81" s="30"/>
      <c r="B81" s="47" t="s">
        <v>150</v>
      </c>
      <c r="C81" s="175" t="s">
        <v>63</v>
      </c>
      <c r="D81" s="175"/>
      <c r="E81" s="175"/>
    </row>
    <row r="82" spans="1:5" ht="5.25" customHeight="1">
      <c r="A82" s="30"/>
      <c r="B82" s="47"/>
      <c r="C82" s="47"/>
      <c r="D82" s="47"/>
      <c r="E82" s="47"/>
    </row>
    <row r="83" spans="1:5" ht="15">
      <c r="A83" s="30"/>
      <c r="B83" s="46" t="s">
        <v>337</v>
      </c>
      <c r="C83" s="185" t="s">
        <v>151</v>
      </c>
      <c r="D83" s="185"/>
      <c r="E83" s="185"/>
    </row>
    <row r="84" spans="1:5" ht="11.25" customHeight="1">
      <c r="A84" s="30"/>
      <c r="B84" s="47" t="s">
        <v>150</v>
      </c>
      <c r="C84" s="175" t="s">
        <v>63</v>
      </c>
      <c r="D84" s="175"/>
      <c r="E84" s="175"/>
    </row>
    <row r="85" spans="1:5" ht="15">
      <c r="A85" s="30"/>
    </row>
    <row r="86" spans="1:5" ht="15">
      <c r="A86" s="30"/>
      <c r="B86" s="42" t="s">
        <v>152</v>
      </c>
    </row>
  </sheetData>
  <mergeCells count="41">
    <mergeCell ref="A47:B47"/>
    <mergeCell ref="A48:A58"/>
    <mergeCell ref="A63:A66"/>
    <mergeCell ref="A61:B61"/>
    <mergeCell ref="A62:B62"/>
    <mergeCell ref="A59:B59"/>
    <mergeCell ref="A60:E60"/>
    <mergeCell ref="C84:E84"/>
    <mergeCell ref="A77:B77"/>
    <mergeCell ref="A78:B78"/>
    <mergeCell ref="A69:A73"/>
    <mergeCell ref="A74:B74"/>
    <mergeCell ref="A75:B75"/>
    <mergeCell ref="A76:B76"/>
    <mergeCell ref="A67:B67"/>
    <mergeCell ref="C80:E80"/>
    <mergeCell ref="C81:E81"/>
    <mergeCell ref="C83:E83"/>
    <mergeCell ref="A68:B68"/>
    <mergeCell ref="A15:B15"/>
    <mergeCell ref="A33:B33"/>
    <mergeCell ref="A34:B34"/>
    <mergeCell ref="A35:A45"/>
    <mergeCell ref="A46:B46"/>
    <mergeCell ref="A32:E32"/>
    <mergeCell ref="A16:A21"/>
    <mergeCell ref="A22:B22"/>
    <mergeCell ref="A23:B23"/>
    <mergeCell ref="A24:A30"/>
    <mergeCell ref="A31:B31"/>
    <mergeCell ref="C1:E1"/>
    <mergeCell ref="B2:E2"/>
    <mergeCell ref="B3:E3"/>
    <mergeCell ref="B4:E4"/>
    <mergeCell ref="A8:E8"/>
    <mergeCell ref="A6:E7"/>
    <mergeCell ref="A10:E10"/>
    <mergeCell ref="A12:B12"/>
    <mergeCell ref="A13:E13"/>
    <mergeCell ref="A14:B14"/>
    <mergeCell ref="A9:E9"/>
  </mergeCells>
  <phoneticPr fontId="15" type="noConversion"/>
  <pageMargins left="0" right="0" top="0.39370078740157483" bottom="0.39370078740157483" header="0.31496062992125984" footer="0.31496062992125984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opLeftCell="A58" workbookViewId="0">
      <selection activeCell="J55" sqref="J55"/>
    </sheetView>
  </sheetViews>
  <sheetFormatPr defaultRowHeight="12.75"/>
  <cols>
    <col min="1" max="1" width="44.42578125" style="25" customWidth="1"/>
    <col min="2" max="2" width="9" style="48" customWidth="1"/>
    <col min="3" max="3" width="9.5703125" style="44" customWidth="1"/>
    <col min="4" max="4" width="9.7109375" style="75" customWidth="1"/>
    <col min="5" max="6" width="13.140625" style="44" customWidth="1"/>
    <col min="7" max="7" width="11.28515625" style="44" customWidth="1"/>
    <col min="8" max="8" width="8.140625" style="44" customWidth="1"/>
    <col min="9" max="9" width="12.7109375" style="76" bestFit="1" customWidth="1"/>
    <col min="10" max="16384" width="9.140625" style="25"/>
  </cols>
  <sheetData>
    <row r="1" spans="1:9" ht="15">
      <c r="A1" s="49"/>
      <c r="B1" s="49"/>
      <c r="C1" s="49"/>
      <c r="D1" s="49"/>
      <c r="E1" s="24"/>
      <c r="F1" s="24"/>
      <c r="G1" s="170" t="s">
        <v>246</v>
      </c>
      <c r="H1" s="170"/>
      <c r="I1" s="170"/>
    </row>
    <row r="2" spans="1:9" ht="15">
      <c r="A2" s="49"/>
      <c r="B2" s="49"/>
      <c r="C2" s="49"/>
      <c r="D2" s="49"/>
      <c r="E2" s="171" t="s">
        <v>67</v>
      </c>
      <c r="F2" s="171"/>
      <c r="G2" s="171"/>
      <c r="H2" s="171"/>
      <c r="I2" s="171"/>
    </row>
    <row r="3" spans="1:9" ht="15">
      <c r="A3" s="49"/>
      <c r="B3" s="49"/>
      <c r="C3" s="49"/>
      <c r="D3" s="49"/>
      <c r="E3" s="172" t="s">
        <v>68</v>
      </c>
      <c r="F3" s="172"/>
      <c r="G3" s="172"/>
      <c r="H3" s="172"/>
      <c r="I3" s="172"/>
    </row>
    <row r="4" spans="1:9" ht="15">
      <c r="A4" s="59"/>
      <c r="B4" s="59"/>
      <c r="C4" s="59"/>
      <c r="D4" s="59"/>
      <c r="E4" s="171" t="s">
        <v>69</v>
      </c>
      <c r="F4" s="171"/>
      <c r="G4" s="171"/>
      <c r="H4" s="171"/>
      <c r="I4" s="171"/>
    </row>
    <row r="5" spans="1:9" ht="15">
      <c r="A5" s="59"/>
      <c r="B5" s="30"/>
      <c r="C5" s="30"/>
      <c r="D5" s="30"/>
      <c r="E5" s="24"/>
      <c r="F5" s="24"/>
      <c r="G5" s="24"/>
      <c r="H5" s="24"/>
      <c r="I5" s="50" t="s">
        <v>0</v>
      </c>
    </row>
    <row r="6" spans="1:9" ht="34.5" customHeight="1">
      <c r="A6" s="193" t="s">
        <v>335</v>
      </c>
      <c r="B6" s="193"/>
      <c r="C6" s="193"/>
      <c r="D6" s="193"/>
      <c r="E6" s="193"/>
      <c r="F6" s="193"/>
      <c r="G6" s="193"/>
      <c r="H6" s="193"/>
      <c r="I6" s="193"/>
    </row>
    <row r="7" spans="1:9" ht="9.9499999999999993" customHeight="1">
      <c r="A7" s="30"/>
      <c r="B7" s="31"/>
      <c r="C7" s="32"/>
      <c r="D7" s="60"/>
      <c r="E7" s="32"/>
      <c r="F7" s="32"/>
      <c r="G7" s="32"/>
      <c r="H7" s="32"/>
      <c r="I7" s="61"/>
    </row>
    <row r="8" spans="1:9" ht="14.25">
      <c r="A8" s="169" t="s">
        <v>247</v>
      </c>
      <c r="B8" s="169"/>
      <c r="C8" s="169"/>
      <c r="D8" s="169"/>
      <c r="E8" s="169"/>
      <c r="F8" s="169"/>
      <c r="G8" s="169"/>
      <c r="H8" s="169"/>
      <c r="I8" s="169"/>
    </row>
    <row r="9" spans="1:9" ht="14.25">
      <c r="A9" s="169" t="s">
        <v>364</v>
      </c>
      <c r="B9" s="169"/>
      <c r="C9" s="169"/>
      <c r="D9" s="169"/>
      <c r="E9" s="169"/>
      <c r="F9" s="169"/>
      <c r="G9" s="169"/>
      <c r="H9" s="169"/>
      <c r="I9" s="169"/>
    </row>
    <row r="10" spans="1:9" ht="9.9499999999999993" customHeight="1">
      <c r="A10" s="169"/>
      <c r="B10" s="169"/>
      <c r="C10" s="169"/>
      <c r="D10" s="169"/>
      <c r="E10" s="169"/>
      <c r="F10" s="169"/>
      <c r="G10" s="169"/>
      <c r="H10" s="169"/>
      <c r="I10" s="169"/>
    </row>
    <row r="11" spans="1:9" s="63" customFormat="1" ht="15">
      <c r="A11" s="30"/>
      <c r="B11" s="31"/>
      <c r="C11" s="31"/>
      <c r="D11" s="32"/>
      <c r="E11" s="32"/>
      <c r="F11" s="32"/>
      <c r="G11" s="32"/>
      <c r="H11" s="30"/>
      <c r="I11" s="62" t="s">
        <v>72</v>
      </c>
    </row>
    <row r="12" spans="1:9" s="64" customFormat="1">
      <c r="A12" s="191"/>
      <c r="B12" s="192" t="s">
        <v>74</v>
      </c>
      <c r="C12" s="190" t="s">
        <v>248</v>
      </c>
      <c r="D12" s="190"/>
      <c r="E12" s="190"/>
      <c r="F12" s="190"/>
      <c r="G12" s="190"/>
      <c r="H12" s="190" t="s">
        <v>57</v>
      </c>
      <c r="I12" s="190" t="s">
        <v>249</v>
      </c>
    </row>
    <row r="13" spans="1:9" s="64" customFormat="1" ht="70.5" customHeight="1">
      <c r="A13" s="191"/>
      <c r="B13" s="192"/>
      <c r="C13" s="65" t="s">
        <v>51</v>
      </c>
      <c r="D13" s="65" t="s">
        <v>52</v>
      </c>
      <c r="E13" s="65" t="s">
        <v>53</v>
      </c>
      <c r="F13" s="65" t="s">
        <v>54</v>
      </c>
      <c r="G13" s="65" t="s">
        <v>250</v>
      </c>
      <c r="H13" s="190"/>
      <c r="I13" s="190"/>
    </row>
    <row r="14" spans="1:9" s="68" customFormat="1" ht="15.6" customHeight="1">
      <c r="A14" s="66">
        <v>1</v>
      </c>
      <c r="B14" s="67">
        <v>2</v>
      </c>
      <c r="C14" s="67">
        <v>3</v>
      </c>
      <c r="D14" s="67">
        <v>4</v>
      </c>
      <c r="E14" s="67">
        <v>5</v>
      </c>
      <c r="F14" s="67">
        <v>6</v>
      </c>
      <c r="G14" s="67">
        <v>7</v>
      </c>
      <c r="H14" s="67">
        <v>8</v>
      </c>
      <c r="I14" s="67">
        <v>9</v>
      </c>
    </row>
    <row r="15" spans="1:9" ht="15.75" customHeight="1">
      <c r="A15" s="69" t="s">
        <v>251</v>
      </c>
      <c r="B15" s="70" t="s">
        <v>78</v>
      </c>
      <c r="C15" s="84">
        <f>C17</f>
        <v>17984</v>
      </c>
      <c r="D15" s="84"/>
      <c r="E15" s="84"/>
      <c r="F15" s="139">
        <f>F17</f>
        <v>180135.7</v>
      </c>
      <c r="G15" s="141">
        <f>G17</f>
        <v>-4767.32</v>
      </c>
      <c r="H15" s="84"/>
      <c r="I15" s="139">
        <f>C15+D15+E15+F15+G15+H15</f>
        <v>193352.38</v>
      </c>
    </row>
    <row r="16" spans="1:9" ht="15">
      <c r="A16" s="43" t="s">
        <v>252</v>
      </c>
      <c r="B16" s="71" t="s">
        <v>80</v>
      </c>
      <c r="C16" s="85"/>
      <c r="D16" s="88"/>
      <c r="E16" s="85"/>
      <c r="F16" s="140"/>
      <c r="G16" s="142"/>
      <c r="H16" s="85"/>
      <c r="I16" s="139">
        <f t="shared" ref="I16:I50" si="0">C16+D16+E16+F16+G16+H16</f>
        <v>0</v>
      </c>
    </row>
    <row r="17" spans="1:9" ht="15" customHeight="1">
      <c r="A17" s="69" t="s">
        <v>253</v>
      </c>
      <c r="B17" s="70" t="s">
        <v>104</v>
      </c>
      <c r="C17" s="85">
        <v>17984</v>
      </c>
      <c r="D17" s="85"/>
      <c r="E17" s="85"/>
      <c r="F17" s="140">
        <v>180135.7</v>
      </c>
      <c r="G17" s="142">
        <v>-4767.32</v>
      </c>
      <c r="H17" s="85"/>
      <c r="I17" s="139">
        <f t="shared" si="0"/>
        <v>193352.38</v>
      </c>
    </row>
    <row r="18" spans="1:9" ht="29.25" customHeight="1">
      <c r="A18" s="69" t="s">
        <v>254</v>
      </c>
      <c r="B18" s="70" t="s">
        <v>108</v>
      </c>
      <c r="C18" s="84"/>
      <c r="D18" s="84"/>
      <c r="E18" s="84"/>
      <c r="F18" s="84"/>
      <c r="G18" s="84">
        <f>G19+G20</f>
        <v>33</v>
      </c>
      <c r="H18" s="84"/>
      <c r="I18" s="84">
        <f t="shared" si="0"/>
        <v>33</v>
      </c>
    </row>
    <row r="19" spans="1:9" ht="15">
      <c r="A19" s="43" t="s">
        <v>255</v>
      </c>
      <c r="B19" s="71" t="s">
        <v>256</v>
      </c>
      <c r="C19" s="85"/>
      <c r="D19" s="87"/>
      <c r="E19" s="85"/>
      <c r="F19" s="85"/>
      <c r="G19" s="85">
        <v>33</v>
      </c>
      <c r="H19" s="85"/>
      <c r="I19" s="84">
        <f t="shared" si="0"/>
        <v>33</v>
      </c>
    </row>
    <row r="20" spans="1:9" ht="30">
      <c r="A20" s="43" t="s">
        <v>257</v>
      </c>
      <c r="B20" s="71" t="s">
        <v>258</v>
      </c>
      <c r="C20" s="85"/>
      <c r="D20" s="85"/>
      <c r="E20" s="85"/>
      <c r="F20" s="85"/>
      <c r="G20" s="85"/>
      <c r="H20" s="85"/>
      <c r="I20" s="84"/>
    </row>
    <row r="21" spans="1:9" ht="15">
      <c r="A21" s="43" t="s">
        <v>117</v>
      </c>
      <c r="B21" s="71"/>
      <c r="C21" s="85"/>
      <c r="D21" s="88"/>
      <c r="E21" s="85"/>
      <c r="F21" s="85"/>
      <c r="G21" s="85"/>
      <c r="H21" s="85"/>
      <c r="I21" s="84"/>
    </row>
    <row r="22" spans="1:9" ht="30">
      <c r="A22" s="43" t="s">
        <v>259</v>
      </c>
      <c r="B22" s="71" t="s">
        <v>260</v>
      </c>
      <c r="C22" s="85"/>
      <c r="D22" s="85"/>
      <c r="E22" s="85"/>
      <c r="F22" s="85"/>
      <c r="G22" s="85"/>
      <c r="H22" s="85"/>
      <c r="I22" s="84"/>
    </row>
    <row r="23" spans="1:9" ht="31.5" customHeight="1">
      <c r="A23" s="43" t="s">
        <v>261</v>
      </c>
      <c r="B23" s="71" t="s">
        <v>262</v>
      </c>
      <c r="C23" s="85"/>
      <c r="D23" s="88"/>
      <c r="E23" s="85"/>
      <c r="F23" s="85"/>
      <c r="G23" s="85"/>
      <c r="H23" s="85"/>
      <c r="I23" s="84"/>
    </row>
    <row r="24" spans="1:9" ht="45">
      <c r="A24" s="43" t="s">
        <v>263</v>
      </c>
      <c r="B24" s="71" t="s">
        <v>264</v>
      </c>
      <c r="C24" s="85"/>
      <c r="D24" s="85"/>
      <c r="E24" s="85"/>
      <c r="F24" s="85"/>
      <c r="G24" s="85"/>
      <c r="H24" s="85"/>
      <c r="I24" s="84"/>
    </row>
    <row r="25" spans="1:9" ht="60">
      <c r="A25" s="43" t="s">
        <v>122</v>
      </c>
      <c r="B25" s="71" t="s">
        <v>265</v>
      </c>
      <c r="C25" s="85"/>
      <c r="D25" s="88"/>
      <c r="E25" s="85"/>
      <c r="F25" s="85"/>
      <c r="G25" s="85"/>
      <c r="H25" s="85"/>
      <c r="I25" s="84"/>
    </row>
    <row r="26" spans="1:9" ht="30">
      <c r="A26" s="43" t="s">
        <v>124</v>
      </c>
      <c r="B26" s="71" t="s">
        <v>266</v>
      </c>
      <c r="C26" s="85"/>
      <c r="D26" s="88"/>
      <c r="E26" s="85"/>
      <c r="F26" s="85"/>
      <c r="G26" s="85"/>
      <c r="H26" s="85"/>
      <c r="I26" s="84"/>
    </row>
    <row r="27" spans="1:9" ht="33" customHeight="1">
      <c r="A27" s="43" t="s">
        <v>126</v>
      </c>
      <c r="B27" s="71" t="s">
        <v>267</v>
      </c>
      <c r="C27" s="85"/>
      <c r="D27" s="88"/>
      <c r="E27" s="85"/>
      <c r="F27" s="85"/>
      <c r="G27" s="85"/>
      <c r="H27" s="85"/>
      <c r="I27" s="84"/>
    </row>
    <row r="28" spans="1:9" s="72" customFormat="1" ht="30">
      <c r="A28" s="43" t="s">
        <v>268</v>
      </c>
      <c r="B28" s="71" t="s">
        <v>269</v>
      </c>
      <c r="C28" s="84"/>
      <c r="D28" s="84"/>
      <c r="E28" s="84"/>
      <c r="F28" s="84"/>
      <c r="G28" s="84"/>
      <c r="H28" s="84"/>
      <c r="I28" s="84"/>
    </row>
    <row r="29" spans="1:9" s="72" customFormat="1" ht="30">
      <c r="A29" s="43" t="s">
        <v>130</v>
      </c>
      <c r="B29" s="71" t="s">
        <v>270</v>
      </c>
      <c r="C29" s="84"/>
      <c r="D29" s="84"/>
      <c r="E29" s="84"/>
      <c r="F29" s="84"/>
      <c r="G29" s="84"/>
      <c r="H29" s="84"/>
      <c r="I29" s="84"/>
    </row>
    <row r="30" spans="1:9" s="72" customFormat="1" ht="33" customHeight="1">
      <c r="A30" s="43" t="s">
        <v>132</v>
      </c>
      <c r="B30" s="71" t="s">
        <v>271</v>
      </c>
      <c r="C30" s="84"/>
      <c r="D30" s="89"/>
      <c r="E30" s="84"/>
      <c r="F30" s="84"/>
      <c r="G30" s="84"/>
      <c r="H30" s="84"/>
      <c r="I30" s="84"/>
    </row>
    <row r="31" spans="1:9" ht="28.5">
      <c r="A31" s="77" t="s">
        <v>272</v>
      </c>
      <c r="B31" s="53" t="s">
        <v>112</v>
      </c>
      <c r="C31" s="84">
        <f>SUM(C33:C45)</f>
        <v>0</v>
      </c>
      <c r="D31" s="84">
        <f t="shared" ref="D31:I31" si="1">SUM(D33:D45)</f>
        <v>0</v>
      </c>
      <c r="E31" s="84">
        <f t="shared" si="1"/>
        <v>0</v>
      </c>
      <c r="F31" s="84">
        <f t="shared" si="1"/>
        <v>0</v>
      </c>
      <c r="G31" s="84">
        <f t="shared" si="1"/>
        <v>0</v>
      </c>
      <c r="H31" s="84">
        <f t="shared" si="1"/>
        <v>0</v>
      </c>
      <c r="I31" s="84">
        <f t="shared" si="1"/>
        <v>0</v>
      </c>
    </row>
    <row r="32" spans="1:9" ht="15">
      <c r="A32" s="73" t="s">
        <v>117</v>
      </c>
      <c r="B32" s="41"/>
      <c r="C32" s="85"/>
      <c r="D32" s="85"/>
      <c r="E32" s="85"/>
      <c r="F32" s="85"/>
      <c r="G32" s="85"/>
      <c r="H32" s="85"/>
      <c r="I32" s="84"/>
    </row>
    <row r="33" spans="1:9" ht="15">
      <c r="A33" s="73" t="s">
        <v>273</v>
      </c>
      <c r="B33" s="41" t="s">
        <v>274</v>
      </c>
      <c r="C33" s="85"/>
      <c r="D33" s="88"/>
      <c r="E33" s="85"/>
      <c r="F33" s="85"/>
      <c r="G33" s="85"/>
      <c r="H33" s="85"/>
      <c r="I33" s="84"/>
    </row>
    <row r="34" spans="1:9" ht="15">
      <c r="A34" s="43" t="s">
        <v>117</v>
      </c>
      <c r="B34" s="41"/>
      <c r="C34" s="85"/>
      <c r="D34" s="88"/>
      <c r="E34" s="85"/>
      <c r="F34" s="85"/>
      <c r="G34" s="85"/>
      <c r="H34" s="85"/>
      <c r="I34" s="84"/>
    </row>
    <row r="35" spans="1:9" ht="15">
      <c r="A35" s="43" t="s">
        <v>275</v>
      </c>
      <c r="B35" s="41"/>
      <c r="C35" s="85"/>
      <c r="D35" s="88"/>
      <c r="E35" s="85"/>
      <c r="F35" s="85"/>
      <c r="G35" s="85"/>
      <c r="H35" s="85"/>
      <c r="I35" s="84"/>
    </row>
    <row r="36" spans="1:9" ht="30">
      <c r="A36" s="43" t="s">
        <v>276</v>
      </c>
      <c r="B36" s="41"/>
      <c r="C36" s="85"/>
      <c r="D36" s="85"/>
      <c r="E36" s="85"/>
      <c r="F36" s="85"/>
      <c r="G36" s="85"/>
      <c r="H36" s="85"/>
      <c r="I36" s="84"/>
    </row>
    <row r="37" spans="1:9" ht="30">
      <c r="A37" s="43" t="s">
        <v>277</v>
      </c>
      <c r="B37" s="41"/>
      <c r="C37" s="85"/>
      <c r="D37" s="88"/>
      <c r="E37" s="85"/>
      <c r="F37" s="85"/>
      <c r="G37" s="85"/>
      <c r="H37" s="85"/>
      <c r="I37" s="84"/>
    </row>
    <row r="38" spans="1:9" ht="15">
      <c r="A38" s="43" t="s">
        <v>278</v>
      </c>
      <c r="B38" s="41" t="s">
        <v>279</v>
      </c>
      <c r="C38" s="85"/>
      <c r="D38" s="85"/>
      <c r="E38" s="85"/>
      <c r="F38" s="85"/>
      <c r="G38" s="85"/>
      <c r="H38" s="85"/>
      <c r="I38" s="84"/>
    </row>
    <row r="39" spans="1:9" ht="30">
      <c r="A39" s="43" t="s">
        <v>280</v>
      </c>
      <c r="B39" s="41" t="s">
        <v>281</v>
      </c>
      <c r="C39" s="85"/>
      <c r="D39" s="88"/>
      <c r="E39" s="85"/>
      <c r="F39" s="85"/>
      <c r="G39" s="85"/>
      <c r="H39" s="85"/>
      <c r="I39" s="84"/>
    </row>
    <row r="40" spans="1:9" ht="30">
      <c r="A40" s="43" t="s">
        <v>282</v>
      </c>
      <c r="B40" s="41" t="s">
        <v>283</v>
      </c>
      <c r="C40" s="85"/>
      <c r="D40" s="88"/>
      <c r="E40" s="85"/>
      <c r="F40" s="85"/>
      <c r="G40" s="85"/>
      <c r="H40" s="85"/>
      <c r="I40" s="84"/>
    </row>
    <row r="41" spans="1:9" ht="33.75" customHeight="1">
      <c r="A41" s="43" t="s">
        <v>284</v>
      </c>
      <c r="B41" s="41" t="s">
        <v>285</v>
      </c>
      <c r="C41" s="85"/>
      <c r="D41" s="88"/>
      <c r="E41" s="85"/>
      <c r="F41" s="85"/>
      <c r="G41" s="85"/>
      <c r="H41" s="85"/>
      <c r="I41" s="84"/>
    </row>
    <row r="42" spans="1:9" ht="15">
      <c r="A42" s="43" t="s">
        <v>286</v>
      </c>
      <c r="B42" s="41" t="s">
        <v>287</v>
      </c>
      <c r="C42" s="85"/>
      <c r="D42" s="88"/>
      <c r="E42" s="85"/>
      <c r="F42" s="85"/>
      <c r="G42" s="85"/>
      <c r="H42" s="85"/>
      <c r="I42" s="84"/>
    </row>
    <row r="43" spans="1:9" ht="15.75" customHeight="1">
      <c r="A43" s="43" t="s">
        <v>288</v>
      </c>
      <c r="B43" s="41" t="s">
        <v>289</v>
      </c>
      <c r="C43" s="85"/>
      <c r="D43" s="88"/>
      <c r="E43" s="85"/>
      <c r="F43" s="85"/>
      <c r="G43" s="85"/>
      <c r="H43" s="85"/>
      <c r="I43" s="84"/>
    </row>
    <row r="44" spans="1:9" ht="15">
      <c r="A44" s="43" t="s">
        <v>290</v>
      </c>
      <c r="B44" s="41" t="s">
        <v>291</v>
      </c>
      <c r="C44" s="85"/>
      <c r="D44" s="88"/>
      <c r="E44" s="85"/>
      <c r="F44" s="85"/>
      <c r="G44" s="85"/>
      <c r="H44" s="85"/>
      <c r="I44" s="84">
        <v>0</v>
      </c>
    </row>
    <row r="45" spans="1:9" ht="34.5" customHeight="1">
      <c r="A45" s="43" t="s">
        <v>292</v>
      </c>
      <c r="B45" s="41" t="s">
        <v>293</v>
      </c>
      <c r="C45" s="85"/>
      <c r="D45" s="88"/>
      <c r="E45" s="85"/>
      <c r="F45" s="85"/>
      <c r="G45" s="85"/>
      <c r="H45" s="85"/>
      <c r="I45" s="84"/>
    </row>
    <row r="46" spans="1:9" ht="28.5">
      <c r="A46" s="69" t="s">
        <v>294</v>
      </c>
      <c r="B46" s="53" t="s">
        <v>116</v>
      </c>
      <c r="C46" s="84">
        <f t="shared" ref="C46" si="2">C17+C18+C31</f>
        <v>17984</v>
      </c>
      <c r="D46" s="84"/>
      <c r="E46" s="84"/>
      <c r="F46" s="84">
        <f>F15</f>
        <v>180135.7</v>
      </c>
      <c r="G46" s="139">
        <f>G15+G18</f>
        <v>-4734.32</v>
      </c>
      <c r="H46" s="84"/>
      <c r="I46" s="139">
        <f t="shared" si="0"/>
        <v>193385.38</v>
      </c>
    </row>
    <row r="47" spans="1:9" ht="15">
      <c r="A47" s="43" t="s">
        <v>252</v>
      </c>
      <c r="B47" s="41" t="s">
        <v>295</v>
      </c>
      <c r="C47" s="85"/>
      <c r="D47" s="88"/>
      <c r="E47" s="85"/>
      <c r="F47" s="85"/>
      <c r="G47" s="140"/>
      <c r="H47" s="85"/>
      <c r="I47" s="139">
        <f t="shared" si="0"/>
        <v>0</v>
      </c>
    </row>
    <row r="48" spans="1:9" ht="24" customHeight="1">
      <c r="A48" s="69" t="s">
        <v>296</v>
      </c>
      <c r="B48" s="53" t="s">
        <v>141</v>
      </c>
      <c r="C48" s="84">
        <f>C46+C47</f>
        <v>17984</v>
      </c>
      <c r="D48" s="84"/>
      <c r="E48" s="84"/>
      <c r="F48" s="84">
        <f t="shared" ref="F48:I48" si="3">F46+F47</f>
        <v>180135.7</v>
      </c>
      <c r="G48" s="139">
        <f>G46</f>
        <v>-4734.32</v>
      </c>
      <c r="H48" s="84"/>
      <c r="I48" s="139">
        <f t="shared" si="3"/>
        <v>193385.38</v>
      </c>
    </row>
    <row r="49" spans="1:9" ht="28.5">
      <c r="A49" s="69" t="s">
        <v>297</v>
      </c>
      <c r="B49" s="53" t="s">
        <v>144</v>
      </c>
      <c r="C49" s="84"/>
      <c r="D49" s="84"/>
      <c r="E49" s="84"/>
      <c r="F49" s="84"/>
      <c r="G49" s="139">
        <v>-13690.88</v>
      </c>
      <c r="H49" s="84"/>
      <c r="I49" s="139">
        <f t="shared" si="0"/>
        <v>-13690.88</v>
      </c>
    </row>
    <row r="50" spans="1:9" ht="15">
      <c r="A50" s="43" t="s">
        <v>255</v>
      </c>
      <c r="B50" s="41" t="s">
        <v>298</v>
      </c>
      <c r="C50" s="85"/>
      <c r="D50" s="88"/>
      <c r="E50" s="85"/>
      <c r="F50" s="85"/>
      <c r="G50" s="85">
        <v>33</v>
      </c>
      <c r="H50" s="85"/>
      <c r="I50" s="84">
        <f t="shared" si="0"/>
        <v>33</v>
      </c>
    </row>
    <row r="51" spans="1:9" ht="30">
      <c r="A51" s="43" t="s">
        <v>299</v>
      </c>
      <c r="B51" s="41" t="s">
        <v>300</v>
      </c>
      <c r="C51" s="85">
        <f>SUM(C53:C61)</f>
        <v>0</v>
      </c>
      <c r="D51" s="85">
        <f t="shared" ref="D51:I51" si="4">SUM(D53:D61)</f>
        <v>0</v>
      </c>
      <c r="E51" s="85">
        <f t="shared" si="4"/>
        <v>0</v>
      </c>
      <c r="F51" s="85">
        <f t="shared" si="4"/>
        <v>0</v>
      </c>
      <c r="G51" s="85">
        <f t="shared" si="4"/>
        <v>0</v>
      </c>
      <c r="H51" s="85">
        <f t="shared" si="4"/>
        <v>0</v>
      </c>
      <c r="I51" s="85">
        <f t="shared" si="4"/>
        <v>0</v>
      </c>
    </row>
    <row r="52" spans="1:9" ht="15">
      <c r="A52" s="43" t="s">
        <v>117</v>
      </c>
      <c r="B52" s="41"/>
      <c r="C52" s="85"/>
      <c r="D52" s="88"/>
      <c r="E52" s="85"/>
      <c r="F52" s="85"/>
      <c r="G52" s="85"/>
      <c r="H52" s="85"/>
      <c r="I52" s="84"/>
    </row>
    <row r="53" spans="1:9" ht="30">
      <c r="A53" s="43" t="s">
        <v>259</v>
      </c>
      <c r="B53" s="41" t="s">
        <v>301</v>
      </c>
      <c r="C53" s="85"/>
      <c r="D53" s="88"/>
      <c r="E53" s="85"/>
      <c r="F53" s="85"/>
      <c r="G53" s="85"/>
      <c r="H53" s="85"/>
      <c r="I53" s="84"/>
    </row>
    <row r="54" spans="1:9" ht="32.25" customHeight="1">
      <c r="A54" s="43" t="s">
        <v>261</v>
      </c>
      <c r="B54" s="41" t="s">
        <v>302</v>
      </c>
      <c r="C54" s="85"/>
      <c r="D54" s="88"/>
      <c r="E54" s="85"/>
      <c r="F54" s="85"/>
      <c r="G54" s="85"/>
      <c r="H54" s="85"/>
      <c r="I54" s="84"/>
    </row>
    <row r="55" spans="1:9" ht="45">
      <c r="A55" s="43" t="s">
        <v>263</v>
      </c>
      <c r="B55" s="41" t="s">
        <v>303</v>
      </c>
      <c r="C55" s="85"/>
      <c r="D55" s="88"/>
      <c r="E55" s="85"/>
      <c r="F55" s="85"/>
      <c r="G55" s="85"/>
      <c r="H55" s="85"/>
      <c r="I55" s="84"/>
    </row>
    <row r="56" spans="1:9" ht="60">
      <c r="A56" s="43" t="s">
        <v>122</v>
      </c>
      <c r="B56" s="41" t="s">
        <v>304</v>
      </c>
      <c r="C56" s="85"/>
      <c r="D56" s="88"/>
      <c r="E56" s="85"/>
      <c r="F56" s="85"/>
      <c r="G56" s="85"/>
      <c r="H56" s="85"/>
      <c r="I56" s="84"/>
    </row>
    <row r="57" spans="1:9" ht="30">
      <c r="A57" s="43" t="s">
        <v>124</v>
      </c>
      <c r="B57" s="41" t="s">
        <v>305</v>
      </c>
      <c r="C57" s="85"/>
      <c r="D57" s="88"/>
      <c r="E57" s="85"/>
      <c r="F57" s="85"/>
      <c r="G57" s="85"/>
      <c r="H57" s="85"/>
      <c r="I57" s="84"/>
    </row>
    <row r="58" spans="1:9" ht="33.75" customHeight="1">
      <c r="A58" s="43" t="s">
        <v>126</v>
      </c>
      <c r="B58" s="41" t="s">
        <v>306</v>
      </c>
      <c r="C58" s="85"/>
      <c r="D58" s="88"/>
      <c r="E58" s="85"/>
      <c r="F58" s="85"/>
      <c r="G58" s="85"/>
      <c r="H58" s="85"/>
      <c r="I58" s="84"/>
    </row>
    <row r="59" spans="1:9" ht="30">
      <c r="A59" s="43" t="s">
        <v>268</v>
      </c>
      <c r="B59" s="41" t="s">
        <v>307</v>
      </c>
      <c r="C59" s="85"/>
      <c r="D59" s="88"/>
      <c r="E59" s="85"/>
      <c r="F59" s="85"/>
      <c r="G59" s="85"/>
      <c r="H59" s="85"/>
      <c r="I59" s="84"/>
    </row>
    <row r="60" spans="1:9" ht="30">
      <c r="A60" s="43" t="s">
        <v>130</v>
      </c>
      <c r="B60" s="41" t="s">
        <v>308</v>
      </c>
      <c r="C60" s="85"/>
      <c r="D60" s="88"/>
      <c r="E60" s="85"/>
      <c r="F60" s="85"/>
      <c r="G60" s="85"/>
      <c r="H60" s="85"/>
      <c r="I60" s="84"/>
    </row>
    <row r="61" spans="1:9" ht="30">
      <c r="A61" s="43" t="s">
        <v>132</v>
      </c>
      <c r="B61" s="41" t="s">
        <v>309</v>
      </c>
      <c r="C61" s="85"/>
      <c r="D61" s="88"/>
      <c r="E61" s="85"/>
      <c r="F61" s="85"/>
      <c r="G61" s="85"/>
      <c r="H61" s="85"/>
      <c r="I61" s="84"/>
    </row>
    <row r="62" spans="1:9" ht="30">
      <c r="A62" s="73" t="s">
        <v>310</v>
      </c>
      <c r="B62" s="41" t="s">
        <v>311</v>
      </c>
      <c r="C62" s="85">
        <f>C64+C69+C70+C71+C72+C73+C74+C75+C76</f>
        <v>0</v>
      </c>
      <c r="D62" s="85">
        <f t="shared" ref="D62:I62" si="5">D64+D69+D70+D71+D72+D73+D74+D75+D76</f>
        <v>0</v>
      </c>
      <c r="E62" s="85">
        <f t="shared" si="5"/>
        <v>0</v>
      </c>
      <c r="F62" s="85">
        <f t="shared" si="5"/>
        <v>0</v>
      </c>
      <c r="G62" s="85">
        <f t="shared" si="5"/>
        <v>0</v>
      </c>
      <c r="H62" s="85">
        <f t="shared" si="5"/>
        <v>0</v>
      </c>
      <c r="I62" s="85">
        <f t="shared" si="5"/>
        <v>0</v>
      </c>
    </row>
    <row r="63" spans="1:9" ht="15">
      <c r="A63" s="73" t="s">
        <v>117</v>
      </c>
      <c r="B63" s="41"/>
      <c r="C63" s="85"/>
      <c r="D63" s="88"/>
      <c r="E63" s="85"/>
      <c r="F63" s="85"/>
      <c r="G63" s="85"/>
      <c r="H63" s="85"/>
      <c r="I63" s="84"/>
    </row>
    <row r="64" spans="1:9" ht="15">
      <c r="A64" s="73" t="s">
        <v>273</v>
      </c>
      <c r="B64" s="41" t="s">
        <v>312</v>
      </c>
      <c r="C64" s="85"/>
      <c r="D64" s="88"/>
      <c r="E64" s="85"/>
      <c r="F64" s="85"/>
      <c r="G64" s="85"/>
      <c r="H64" s="85"/>
      <c r="I64" s="84"/>
    </row>
    <row r="65" spans="1:10" ht="15">
      <c r="A65" s="43" t="s">
        <v>117</v>
      </c>
      <c r="B65" s="41"/>
      <c r="C65" s="85"/>
      <c r="D65" s="88"/>
      <c r="E65" s="85"/>
      <c r="F65" s="85"/>
      <c r="G65" s="85"/>
      <c r="H65" s="85"/>
      <c r="I65" s="84"/>
    </row>
    <row r="66" spans="1:10" ht="15">
      <c r="A66" s="43" t="s">
        <v>275</v>
      </c>
      <c r="B66" s="41"/>
      <c r="C66" s="85"/>
      <c r="D66" s="88"/>
      <c r="E66" s="85"/>
      <c r="F66" s="85"/>
      <c r="G66" s="85"/>
      <c r="H66" s="85"/>
      <c r="I66" s="84"/>
    </row>
    <row r="67" spans="1:10" ht="30">
      <c r="A67" s="43" t="s">
        <v>276</v>
      </c>
      <c r="B67" s="41"/>
      <c r="C67" s="85"/>
      <c r="D67" s="88"/>
      <c r="E67" s="85"/>
      <c r="F67" s="85"/>
      <c r="G67" s="85"/>
      <c r="H67" s="85"/>
      <c r="I67" s="84"/>
    </row>
    <row r="68" spans="1:10" ht="30">
      <c r="A68" s="43" t="s">
        <v>277</v>
      </c>
      <c r="B68" s="41"/>
      <c r="C68" s="85"/>
      <c r="D68" s="88"/>
      <c r="E68" s="85"/>
      <c r="F68" s="85"/>
      <c r="G68" s="85"/>
      <c r="H68" s="85"/>
      <c r="I68" s="84"/>
    </row>
    <row r="69" spans="1:10" ht="15">
      <c r="A69" s="43" t="s">
        <v>278</v>
      </c>
      <c r="B69" s="41" t="s">
        <v>313</v>
      </c>
      <c r="C69" s="85"/>
      <c r="D69" s="88"/>
      <c r="E69" s="85"/>
      <c r="F69" s="85"/>
      <c r="G69" s="85"/>
      <c r="H69" s="85"/>
      <c r="I69" s="84"/>
    </row>
    <row r="70" spans="1:10" ht="30">
      <c r="A70" s="43" t="s">
        <v>280</v>
      </c>
      <c r="B70" s="41" t="s">
        <v>314</v>
      </c>
      <c r="C70" s="85"/>
      <c r="D70" s="88"/>
      <c r="E70" s="85"/>
      <c r="F70" s="85"/>
      <c r="G70" s="85"/>
      <c r="H70" s="85"/>
      <c r="I70" s="84"/>
    </row>
    <row r="71" spans="1:10" ht="30">
      <c r="A71" s="43" t="s">
        <v>282</v>
      </c>
      <c r="B71" s="41" t="s">
        <v>315</v>
      </c>
      <c r="C71" s="85"/>
      <c r="D71" s="88"/>
      <c r="E71" s="85"/>
      <c r="F71" s="85"/>
      <c r="G71" s="85"/>
      <c r="H71" s="85"/>
      <c r="I71" s="84"/>
    </row>
    <row r="72" spans="1:10" ht="35.25" customHeight="1">
      <c r="A72" s="43" t="s">
        <v>284</v>
      </c>
      <c r="B72" s="41" t="s">
        <v>316</v>
      </c>
      <c r="C72" s="85"/>
      <c r="D72" s="88"/>
      <c r="E72" s="85"/>
      <c r="F72" s="85"/>
      <c r="G72" s="85"/>
      <c r="H72" s="85"/>
      <c r="I72" s="84"/>
    </row>
    <row r="73" spans="1:10" ht="15">
      <c r="A73" s="43" t="s">
        <v>286</v>
      </c>
      <c r="B73" s="41" t="s">
        <v>317</v>
      </c>
      <c r="C73" s="85"/>
      <c r="D73" s="88"/>
      <c r="E73" s="85"/>
      <c r="F73" s="85"/>
      <c r="G73" s="85"/>
      <c r="H73" s="85"/>
      <c r="I73" s="84"/>
    </row>
    <row r="74" spans="1:10" ht="18.75" customHeight="1">
      <c r="A74" s="43" t="s">
        <v>288</v>
      </c>
      <c r="B74" s="41" t="s">
        <v>318</v>
      </c>
      <c r="C74" s="85"/>
      <c r="D74" s="88"/>
      <c r="E74" s="85"/>
      <c r="F74" s="85"/>
      <c r="G74" s="85"/>
      <c r="H74" s="85"/>
      <c r="I74" s="84"/>
    </row>
    <row r="75" spans="1:10" ht="15">
      <c r="A75" s="43" t="s">
        <v>290</v>
      </c>
      <c r="B75" s="41" t="s">
        <v>319</v>
      </c>
      <c r="C75" s="85"/>
      <c r="D75" s="88"/>
      <c r="E75" s="85"/>
      <c r="F75" s="85"/>
      <c r="G75" s="85"/>
      <c r="H75" s="85"/>
      <c r="I75" s="84"/>
    </row>
    <row r="76" spans="1:10" ht="33.75" customHeight="1">
      <c r="A76" s="43" t="s">
        <v>292</v>
      </c>
      <c r="B76" s="41" t="s">
        <v>320</v>
      </c>
      <c r="C76" s="85"/>
      <c r="D76" s="88"/>
      <c r="E76" s="85"/>
      <c r="F76" s="85"/>
      <c r="G76" s="85"/>
      <c r="H76" s="85"/>
      <c r="I76" s="84"/>
    </row>
    <row r="77" spans="1:10" ht="29.25">
      <c r="A77" s="69" t="s">
        <v>321</v>
      </c>
      <c r="B77" s="41" t="s">
        <v>322</v>
      </c>
      <c r="C77" s="84">
        <f t="shared" ref="C77:G77" si="6">C48+C49+C62</f>
        <v>17984</v>
      </c>
      <c r="D77" s="84"/>
      <c r="E77" s="84"/>
      <c r="F77" s="84">
        <f>F48+F49+F62</f>
        <v>180135.7</v>
      </c>
      <c r="G77" s="84">
        <f t="shared" si="6"/>
        <v>-18425.199999999997</v>
      </c>
      <c r="H77" s="84"/>
      <c r="I77" s="84">
        <f>C77+D77+E77+F77+G77</f>
        <v>179694.5</v>
      </c>
      <c r="J77" s="105"/>
    </row>
    <row r="78" spans="1:10" ht="12.6" customHeight="1">
      <c r="A78" s="74"/>
      <c r="B78" s="31"/>
      <c r="C78" s="32"/>
      <c r="D78" s="60"/>
      <c r="E78" s="32"/>
      <c r="F78" s="32"/>
      <c r="G78" s="32"/>
      <c r="H78" s="32"/>
      <c r="I78" s="61"/>
    </row>
    <row r="79" spans="1:10" ht="15">
      <c r="A79" s="46"/>
      <c r="B79" s="185"/>
      <c r="C79" s="185"/>
      <c r="D79" s="185"/>
      <c r="E79" s="32"/>
      <c r="F79" s="32"/>
      <c r="G79" s="32"/>
      <c r="H79" s="32"/>
      <c r="I79" s="61"/>
    </row>
    <row r="80" spans="1:10" ht="15">
      <c r="A80" s="46" t="s">
        <v>363</v>
      </c>
      <c r="B80" s="185" t="s">
        <v>149</v>
      </c>
      <c r="C80" s="185"/>
      <c r="D80" s="185"/>
      <c r="E80" s="32"/>
      <c r="F80" s="32"/>
      <c r="G80" s="32"/>
      <c r="H80" s="32"/>
      <c r="I80" s="61"/>
    </row>
    <row r="81" spans="1:9" ht="15">
      <c r="A81" s="123" t="s">
        <v>336</v>
      </c>
      <c r="B81" s="175" t="s">
        <v>63</v>
      </c>
      <c r="C81" s="175"/>
      <c r="D81" s="175"/>
      <c r="E81" s="32"/>
      <c r="F81" s="32"/>
      <c r="G81" s="32"/>
      <c r="H81" s="32"/>
      <c r="I81" s="61"/>
    </row>
    <row r="82" spans="1:9" ht="15">
      <c r="A82" s="47"/>
      <c r="B82" s="47"/>
      <c r="C82" s="47"/>
      <c r="D82" s="47"/>
      <c r="E82" s="32"/>
      <c r="F82" s="32"/>
      <c r="G82" s="32"/>
      <c r="H82" s="32"/>
      <c r="I82" s="61"/>
    </row>
    <row r="83" spans="1:9" ht="15">
      <c r="A83" s="46" t="s">
        <v>338</v>
      </c>
      <c r="B83" s="185" t="s">
        <v>151</v>
      </c>
      <c r="C83" s="185"/>
      <c r="D83" s="185"/>
      <c r="E83" s="32"/>
      <c r="F83" s="32"/>
      <c r="G83" s="32"/>
      <c r="H83" s="32"/>
      <c r="I83" s="61"/>
    </row>
    <row r="84" spans="1:9" ht="15">
      <c r="A84" s="47" t="s">
        <v>336</v>
      </c>
      <c r="B84" s="175" t="s">
        <v>63</v>
      </c>
      <c r="C84" s="175"/>
      <c r="D84" s="175"/>
      <c r="E84" s="32"/>
      <c r="F84" s="32"/>
      <c r="G84" s="32"/>
      <c r="H84" s="32"/>
      <c r="I84" s="61"/>
    </row>
    <row r="85" spans="1:9" ht="15">
      <c r="A85" s="42"/>
      <c r="D85" s="44"/>
      <c r="E85" s="32"/>
      <c r="F85" s="32"/>
      <c r="G85" s="32"/>
      <c r="H85" s="32"/>
      <c r="I85" s="61"/>
    </row>
    <row r="86" spans="1:9" ht="15">
      <c r="A86" s="42" t="s">
        <v>152</v>
      </c>
      <c r="D86" s="44"/>
      <c r="E86" s="32"/>
      <c r="F86" s="32"/>
      <c r="G86" s="32"/>
      <c r="H86" s="32"/>
      <c r="I86" s="61"/>
    </row>
    <row r="87" spans="1:9" ht="15">
      <c r="A87" s="42"/>
      <c r="D87" s="44"/>
      <c r="E87" s="32"/>
      <c r="F87" s="32"/>
      <c r="G87" s="32"/>
      <c r="H87" s="32"/>
      <c r="I87" s="61"/>
    </row>
    <row r="88" spans="1:9" ht="15">
      <c r="A88" s="30"/>
      <c r="B88" s="31"/>
      <c r="C88" s="32"/>
      <c r="D88" s="60"/>
      <c r="E88" s="32"/>
      <c r="F88" s="32"/>
      <c r="G88" s="32"/>
      <c r="H88" s="32"/>
      <c r="I88" s="61"/>
    </row>
    <row r="89" spans="1:9" ht="15">
      <c r="A89" s="30"/>
      <c r="B89" s="31"/>
      <c r="C89" s="32"/>
      <c r="D89" s="60"/>
      <c r="E89" s="32"/>
      <c r="F89" s="32"/>
      <c r="G89" s="32"/>
      <c r="H89" s="32"/>
      <c r="I89" s="61"/>
    </row>
  </sheetData>
  <mergeCells count="18">
    <mergeCell ref="B84:D84"/>
    <mergeCell ref="B79:D79"/>
    <mergeCell ref="B80:D80"/>
    <mergeCell ref="B81:D81"/>
    <mergeCell ref="B83:D83"/>
    <mergeCell ref="H12:H13"/>
    <mergeCell ref="I12:I13"/>
    <mergeCell ref="A9:I9"/>
    <mergeCell ref="G1:I1"/>
    <mergeCell ref="E2:I2"/>
    <mergeCell ref="E3:I3"/>
    <mergeCell ref="E4:I4"/>
    <mergeCell ref="A8:I8"/>
    <mergeCell ref="A10:I10"/>
    <mergeCell ref="A12:A13"/>
    <mergeCell ref="B12:B13"/>
    <mergeCell ref="C12:G12"/>
    <mergeCell ref="A6:I6"/>
  </mergeCells>
  <phoneticPr fontId="15" type="noConversion"/>
  <pageMargins left="0" right="0" top="0" bottom="0" header="0" footer="0"/>
  <pageSetup paperSize="9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17" sqref="K17"/>
    </sheetView>
  </sheetViews>
  <sheetFormatPr defaultRowHeight="15"/>
  <cols>
    <col min="5" max="5" width="14" customWidth="1"/>
    <col min="6" max="6" width="15.7109375" customWidth="1"/>
  </cols>
  <sheetData>
    <row r="1" spans="1:10" ht="26.25" thickBot="1">
      <c r="A1" s="127" t="s">
        <v>339</v>
      </c>
      <c r="B1" s="128" t="s">
        <v>340</v>
      </c>
      <c r="C1" s="128" t="s">
        <v>341</v>
      </c>
      <c r="D1" s="128" t="s">
        <v>342</v>
      </c>
      <c r="E1" s="128" t="s">
        <v>343</v>
      </c>
      <c r="F1" s="128" t="s">
        <v>344</v>
      </c>
      <c r="G1" s="128" t="s">
        <v>345</v>
      </c>
      <c r="H1" s="128" t="s">
        <v>346</v>
      </c>
    </row>
    <row r="2" spans="1:10" ht="15.75" thickBot="1">
      <c r="A2" s="194" t="s">
        <v>347</v>
      </c>
      <c r="B2" s="195"/>
      <c r="C2" s="195"/>
      <c r="D2" s="195"/>
      <c r="E2" s="195"/>
      <c r="F2" s="195"/>
      <c r="G2" s="195"/>
      <c r="H2" s="196"/>
    </row>
    <row r="3" spans="1:10" ht="39" thickBot="1">
      <c r="A3" s="129" t="s">
        <v>367</v>
      </c>
      <c r="B3" s="130">
        <v>7602</v>
      </c>
      <c r="C3" s="130">
        <v>91711</v>
      </c>
      <c r="D3" s="130">
        <v>15174</v>
      </c>
      <c r="E3" s="134">
        <v>9803</v>
      </c>
      <c r="F3" s="134">
        <v>4</v>
      </c>
      <c r="G3" s="130">
        <v>37097</v>
      </c>
      <c r="H3" s="130">
        <v>161391</v>
      </c>
    </row>
    <row r="4" spans="1:10" ht="26.25" thickBot="1">
      <c r="A4" s="129" t="s">
        <v>348</v>
      </c>
      <c r="B4" s="130"/>
      <c r="C4" s="130">
        <v>223263</v>
      </c>
      <c r="D4" s="130">
        <v>75998</v>
      </c>
      <c r="E4" s="130"/>
      <c r="F4" s="130"/>
      <c r="G4" s="130">
        <f>24896+1042</f>
        <v>25938</v>
      </c>
      <c r="H4" s="130">
        <f t="shared" ref="H4:H6" si="0">SUM(B4:G4)</f>
        <v>325199</v>
      </c>
    </row>
    <row r="5" spans="1:10" ht="26.25" thickBot="1">
      <c r="A5" s="129" t="s">
        <v>349</v>
      </c>
      <c r="B5" s="130"/>
      <c r="C5" s="130"/>
      <c r="D5" s="130"/>
      <c r="E5" s="130"/>
      <c r="F5" s="130"/>
      <c r="G5" s="130"/>
      <c r="H5" s="130">
        <f t="shared" si="0"/>
        <v>0</v>
      </c>
    </row>
    <row r="6" spans="1:10" ht="15.75" thickBot="1">
      <c r="A6" s="129" t="s">
        <v>350</v>
      </c>
      <c r="B6" s="130"/>
      <c r="C6" s="130"/>
      <c r="D6" s="130"/>
      <c r="E6" s="130"/>
      <c r="F6" s="130"/>
      <c r="G6" s="130"/>
      <c r="H6" s="130">
        <f t="shared" si="0"/>
        <v>0</v>
      </c>
    </row>
    <row r="7" spans="1:10" ht="39" thickBot="1">
      <c r="A7" s="129" t="s">
        <v>368</v>
      </c>
      <c r="B7" s="130">
        <f>B3+B4+B5-B6</f>
        <v>7602</v>
      </c>
      <c r="C7" s="130">
        <f t="shared" ref="C7:H7" si="1">C3+C4+C5-C6</f>
        <v>314974</v>
      </c>
      <c r="D7" s="130">
        <f t="shared" si="1"/>
        <v>91172</v>
      </c>
      <c r="E7" s="130">
        <f t="shared" si="1"/>
        <v>9803</v>
      </c>
      <c r="F7" s="130">
        <f t="shared" si="1"/>
        <v>4</v>
      </c>
      <c r="G7" s="130">
        <f t="shared" si="1"/>
        <v>63035</v>
      </c>
      <c r="H7" s="130">
        <f t="shared" si="1"/>
        <v>486590</v>
      </c>
    </row>
    <row r="8" spans="1:10" ht="15.75" thickBot="1">
      <c r="A8" s="194" t="s">
        <v>352</v>
      </c>
      <c r="B8" s="195"/>
      <c r="C8" s="195"/>
      <c r="D8" s="195"/>
      <c r="E8" s="195"/>
      <c r="F8" s="195"/>
      <c r="G8" s="195"/>
      <c r="H8" s="196"/>
    </row>
    <row r="9" spans="1:10" ht="39" thickBot="1">
      <c r="A9" s="129" t="s">
        <v>367</v>
      </c>
      <c r="B9" s="131">
        <f>B12-B11-B10</f>
        <v>0</v>
      </c>
      <c r="C9" s="131">
        <v>212233</v>
      </c>
      <c r="D9" s="131">
        <v>44437</v>
      </c>
      <c r="E9" s="131">
        <v>713</v>
      </c>
      <c r="F9" s="131"/>
      <c r="G9" s="131">
        <v>39081</v>
      </c>
      <c r="H9" s="132">
        <f>SUM(B9:G9)</f>
        <v>296464</v>
      </c>
    </row>
    <row r="10" spans="1:10" ht="102.75" thickBot="1">
      <c r="A10" s="129" t="s">
        <v>362</v>
      </c>
      <c r="B10" s="130"/>
      <c r="C10" s="130"/>
      <c r="D10" s="130"/>
      <c r="E10" s="130"/>
      <c r="F10" s="130"/>
      <c r="G10" s="130"/>
      <c r="H10" s="132">
        <f>SUM(B10:G10)</f>
        <v>0</v>
      </c>
    </row>
    <row r="11" spans="1:10" ht="26.25" thickBot="1">
      <c r="A11" s="129" t="s">
        <v>349</v>
      </c>
      <c r="B11" s="130"/>
      <c r="C11" s="130"/>
      <c r="D11" s="130"/>
      <c r="E11" s="130"/>
      <c r="F11" s="130"/>
      <c r="G11" s="130"/>
      <c r="H11" s="132">
        <f t="shared" ref="H11" si="2">SUM(B11:G11)</f>
        <v>0</v>
      </c>
    </row>
    <row r="12" spans="1:10" ht="39" thickBot="1">
      <c r="A12" s="129" t="s">
        <v>368</v>
      </c>
      <c r="B12" s="132">
        <v>0</v>
      </c>
      <c r="C12" s="132">
        <f>C9</f>
        <v>212233</v>
      </c>
      <c r="D12" s="132">
        <f>D9</f>
        <v>44437</v>
      </c>
      <c r="E12" s="132">
        <f>E9</f>
        <v>713</v>
      </c>
      <c r="F12" s="132"/>
      <c r="G12" s="132">
        <f>G9</f>
        <v>39081</v>
      </c>
      <c r="H12" s="132">
        <f>SUM(B12:G12)</f>
        <v>296464</v>
      </c>
    </row>
    <row r="13" spans="1:10" ht="15.75" thickBot="1">
      <c r="A13" s="194" t="s">
        <v>353</v>
      </c>
      <c r="B13" s="195"/>
      <c r="C13" s="195"/>
      <c r="D13" s="195"/>
      <c r="E13" s="195"/>
      <c r="F13" s="195"/>
      <c r="G13" s="195"/>
      <c r="H13" s="196"/>
    </row>
    <row r="14" spans="1:10" ht="39" thickBot="1">
      <c r="A14" s="129" t="s">
        <v>351</v>
      </c>
      <c r="B14" s="130">
        <f>B3-B9</f>
        <v>7602</v>
      </c>
      <c r="C14" s="130">
        <f>C7-C9</f>
        <v>102741</v>
      </c>
      <c r="D14" s="130">
        <f>D15</f>
        <v>46735</v>
      </c>
      <c r="E14" s="130">
        <f>E7-E9</f>
        <v>9090</v>
      </c>
      <c r="F14" s="130">
        <f t="shared" ref="F14" si="3">F3-F9</f>
        <v>4</v>
      </c>
      <c r="G14" s="130">
        <f>G15</f>
        <v>23954</v>
      </c>
      <c r="H14" s="130">
        <f>H15</f>
        <v>190126</v>
      </c>
      <c r="J14" s="133"/>
    </row>
    <row r="15" spans="1:10" ht="39" thickBot="1">
      <c r="A15" s="129" t="s">
        <v>361</v>
      </c>
      <c r="B15" s="130">
        <f>B7-B12</f>
        <v>7602</v>
      </c>
      <c r="C15" s="130">
        <f>C14</f>
        <v>102741</v>
      </c>
      <c r="D15" s="130">
        <f t="shared" ref="D15:H15" si="4">D7-D12</f>
        <v>46735</v>
      </c>
      <c r="E15" s="130">
        <f>E14</f>
        <v>9090</v>
      </c>
      <c r="F15" s="130">
        <f t="shared" si="4"/>
        <v>4</v>
      </c>
      <c r="G15" s="130">
        <f t="shared" si="4"/>
        <v>23954</v>
      </c>
      <c r="H15" s="130">
        <f t="shared" si="4"/>
        <v>190126</v>
      </c>
    </row>
    <row r="16" spans="1:10">
      <c r="E16" s="136"/>
    </row>
  </sheetData>
  <mergeCells count="3">
    <mergeCell ref="A2:H2"/>
    <mergeCell ref="A8:H8"/>
    <mergeCell ref="A13:H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баланс </vt:lpstr>
      <vt:lpstr>отчет о дох </vt:lpstr>
      <vt:lpstr>дв денег</vt:lpstr>
      <vt:lpstr>соб капит</vt:lpstr>
      <vt:lpstr>ОС в пояснительную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2013-05-24T10:02:14Z</cp:lastPrinted>
  <dcterms:created xsi:type="dcterms:W3CDTF">2006-09-16T00:00:00Z</dcterms:created>
  <dcterms:modified xsi:type="dcterms:W3CDTF">2019-07-23T03:13:43Z</dcterms:modified>
</cp:coreProperties>
</file>